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ate1904="1"/>
  <mc:AlternateContent xmlns:mc="http://schemas.openxmlformats.org/markup-compatibility/2006">
    <mc:Choice Requires="x15">
      <x15ac:absPath xmlns:x15ac="http://schemas.microsoft.com/office/spreadsheetml/2010/11/ac" url="C:\Users\mike\Desktop\Votto\Price Sheets\2023\"/>
    </mc:Choice>
  </mc:AlternateContent>
  <xr:revisionPtr revIDLastSave="0" documentId="13_ncr:1_{CC3C4257-A72E-43B9-A768-8E781708BE10}" xr6:coauthVersionLast="47" xr6:coauthVersionMax="47" xr10:uidLastSave="{00000000-0000-0000-0000-000000000000}"/>
  <bookViews>
    <workbookView xWindow="-108" yWindow="-108" windowWidth="23256" windowHeight="12576" firstSheet="5" activeTab="6" xr2:uid="{00000000-000D-0000-FFFF-FFFF00000000}"/>
  </bookViews>
  <sheets>
    <sheet name="VOTTO VINES IMPORTING" sheetId="10" r:id="rId1"/>
    <sheet name="Bevstack" sheetId="65" r:id="rId2"/>
    <sheet name="TRAVELING VINEYARD" sheetId="3" r:id="rId3"/>
    <sheet name="MHW" sheetId="37" r:id="rId4"/>
    <sheet name="French Libation" sheetId="64" r:id="rId5"/>
    <sheet name="Vinotas" sheetId="40" r:id="rId6"/>
    <sheet name="HPS " sheetId="39" r:id="rId7"/>
    <sheet name="Shiverick" sheetId="42" r:id="rId8"/>
    <sheet name="Reserva de la Tierra" sheetId="43" r:id="rId9"/>
    <sheet name="Divot Enterprises" sheetId="47" r:id="rId10"/>
    <sheet name="Cordier-Vintners Alliance" sheetId="48" r:id="rId11"/>
  </sheets>
  <definedNames>
    <definedName name="_xlnm._FilterDatabase" localSheetId="6" hidden="1">'HPS '!$A$1:$E$1</definedName>
    <definedName name="_xlnm._FilterDatabase" localSheetId="0" hidden="1">'VOTTO VINES IMPORTING'!$A$1:$G$355</definedName>
    <definedName name="_xlnm.Print_Area" localSheetId="7">Shiverick!$A$1:$D$230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65" l="1"/>
  <c r="C39" i="65"/>
  <c r="D178" i="42"/>
  <c r="D145" i="42"/>
  <c r="D90" i="42"/>
  <c r="D66" i="42"/>
  <c r="E13" i="39"/>
  <c r="D13" i="39"/>
  <c r="E12" i="39"/>
  <c r="D12" i="39"/>
  <c r="E24" i="39"/>
  <c r="D189" i="42"/>
  <c r="D182" i="42"/>
  <c r="D183" i="42"/>
  <c r="D184" i="42"/>
  <c r="D185" i="42"/>
  <c r="D187" i="42"/>
  <c r="D180" i="42"/>
  <c r="D186" i="42"/>
  <c r="D5" i="65" l="1"/>
  <c r="D4" i="65"/>
  <c r="D3" i="65"/>
  <c r="D2" i="65"/>
  <c r="D9" i="42"/>
  <c r="D151" i="42"/>
  <c r="D136" i="42"/>
  <c r="D168" i="42" l="1"/>
  <c r="D205" i="42"/>
  <c r="D214" i="42"/>
  <c r="D152" i="42"/>
  <c r="D172" i="42"/>
  <c r="D123" i="42"/>
  <c r="D229" i="42"/>
  <c r="D228" i="42"/>
  <c r="D227" i="42"/>
  <c r="D226" i="42"/>
  <c r="D225" i="42"/>
  <c r="D224" i="42"/>
  <c r="D223" i="42"/>
  <c r="D222" i="42"/>
  <c r="D221" i="42"/>
  <c r="D219" i="42"/>
  <c r="D218" i="42"/>
  <c r="D217" i="42"/>
  <c r="D216" i="42"/>
  <c r="D213" i="42"/>
  <c r="D212" i="42"/>
  <c r="D211" i="42"/>
  <c r="D210" i="42"/>
  <c r="D209" i="42"/>
  <c r="D208" i="42"/>
  <c r="D207" i="42"/>
  <c r="D206" i="42"/>
  <c r="D204" i="42"/>
  <c r="D203" i="42"/>
  <c r="D202" i="42"/>
  <c r="D201" i="42"/>
  <c r="D200" i="42"/>
  <c r="D199" i="42"/>
  <c r="D198" i="42"/>
  <c r="D197" i="42"/>
  <c r="D196" i="42"/>
  <c r="D195" i="42"/>
  <c r="D194" i="42"/>
  <c r="D193" i="42"/>
  <c r="D192" i="42"/>
  <c r="D191" i="42"/>
  <c r="D190" i="42"/>
  <c r="D188" i="42"/>
  <c r="D181" i="42"/>
  <c r="D177" i="42"/>
  <c r="D174" i="42"/>
  <c r="D173" i="42"/>
  <c r="D171" i="42"/>
  <c r="D170" i="42"/>
  <c r="D169" i="42"/>
  <c r="D166" i="42"/>
  <c r="D165" i="42"/>
  <c r="D164" i="42"/>
  <c r="D163" i="42"/>
  <c r="D162" i="42"/>
  <c r="D161" i="42"/>
  <c r="D160" i="42"/>
  <c r="D159" i="42"/>
  <c r="D158" i="42"/>
  <c r="D155" i="42"/>
  <c r="D154" i="42"/>
  <c r="D153" i="42"/>
  <c r="D150" i="42"/>
  <c r="D149" i="42"/>
  <c r="D147" i="42"/>
  <c r="D144" i="42"/>
  <c r="D143" i="42"/>
  <c r="D141" i="42"/>
  <c r="D140" i="42"/>
  <c r="D139" i="42"/>
  <c r="D138" i="42"/>
  <c r="D137" i="42"/>
  <c r="D135" i="42"/>
  <c r="D134" i="42"/>
  <c r="D133" i="42"/>
  <c r="D132" i="42"/>
  <c r="D131" i="42"/>
  <c r="D130" i="42"/>
  <c r="D129" i="42"/>
  <c r="D128" i="42"/>
  <c r="D127" i="42"/>
  <c r="D125" i="42"/>
  <c r="D124" i="42"/>
  <c r="D122" i="42"/>
  <c r="D121" i="42"/>
  <c r="D120" i="42"/>
  <c r="D119" i="42"/>
  <c r="D118" i="42"/>
  <c r="D117" i="42"/>
  <c r="D116" i="42"/>
  <c r="D115" i="42"/>
  <c r="D114" i="42"/>
  <c r="D113" i="42"/>
  <c r="D112" i="42"/>
  <c r="D111" i="42"/>
  <c r="D110" i="42"/>
  <c r="D109" i="42"/>
  <c r="D108" i="42"/>
  <c r="D107" i="42"/>
  <c r="D106" i="42"/>
  <c r="D105" i="42"/>
  <c r="D104" i="42"/>
  <c r="D103" i="42"/>
  <c r="D102" i="42"/>
  <c r="D101" i="42"/>
  <c r="D100" i="42"/>
  <c r="D99" i="42"/>
  <c r="D98" i="42"/>
  <c r="D97" i="42"/>
  <c r="D96" i="42"/>
  <c r="D95" i="42"/>
  <c r="D94" i="42"/>
  <c r="D93" i="42"/>
  <c r="D92" i="42"/>
  <c r="D91" i="42"/>
  <c r="D89" i="42"/>
  <c r="D88" i="42"/>
  <c r="D87" i="42"/>
  <c r="D86" i="42"/>
  <c r="D85" i="42"/>
  <c r="D84" i="42"/>
  <c r="D83" i="42"/>
  <c r="D82" i="42"/>
  <c r="D81" i="42"/>
  <c r="D80" i="42"/>
  <c r="D79" i="42"/>
  <c r="D78" i="42"/>
  <c r="D77" i="42"/>
  <c r="D76" i="42"/>
  <c r="D75" i="42"/>
  <c r="D74" i="42"/>
  <c r="D73" i="42"/>
  <c r="D72" i="42"/>
  <c r="D70" i="42"/>
  <c r="D69" i="42"/>
  <c r="D68" i="42"/>
  <c r="D67" i="42"/>
  <c r="D65" i="42"/>
  <c r="D64" i="42"/>
  <c r="D63" i="42"/>
  <c r="D62" i="42"/>
  <c r="D61" i="42"/>
  <c r="D60" i="42"/>
  <c r="D59" i="42"/>
  <c r="D58" i="42"/>
  <c r="D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8" i="42"/>
  <c r="D7" i="42"/>
  <c r="D6" i="42"/>
  <c r="D5" i="42"/>
  <c r="D4" i="42"/>
  <c r="D3" i="42"/>
  <c r="D2" i="42"/>
  <c r="D2" i="40" l="1"/>
  <c r="D28" i="39" l="1"/>
  <c r="D29" i="39"/>
  <c r="E14" i="39" l="1"/>
  <c r="D18" i="40" l="1"/>
  <c r="D17" i="40"/>
  <c r="D16" i="40"/>
  <c r="D15" i="40"/>
  <c r="D14" i="40"/>
  <c r="D12" i="40"/>
  <c r="D10" i="40"/>
  <c r="D6" i="40"/>
  <c r="D5" i="40"/>
  <c r="D3" i="40"/>
  <c r="E3" i="39"/>
  <c r="E25" i="39"/>
  <c r="D25" i="39"/>
  <c r="E6" i="39"/>
  <c r="E5" i="39"/>
  <c r="D5" i="39"/>
  <c r="D4" i="39"/>
  <c r="C4" i="39" s="1"/>
  <c r="E4" i="39" s="1"/>
  <c r="E16" i="39"/>
  <c r="D16" i="39"/>
  <c r="E15" i="39"/>
  <c r="D14" i="39"/>
  <c r="E10" i="39"/>
  <c r="D10" i="39"/>
  <c r="E11" i="39"/>
  <c r="D11" i="39"/>
  <c r="E9" i="39"/>
  <c r="D9" i="39"/>
  <c r="D10" i="47" l="1"/>
  <c r="D9" i="47"/>
  <c r="D8" i="47"/>
  <c r="D7" i="47"/>
</calcChain>
</file>

<file path=xl/sharedStrings.xml><?xml version="1.0" encoding="utf-8"?>
<sst xmlns="http://schemas.openxmlformats.org/spreadsheetml/2006/main" count="2048" uniqueCount="1011">
  <si>
    <t>BRAND NAME</t>
  </si>
  <si>
    <t>WINE NAME</t>
  </si>
  <si>
    <t>VINTAGE</t>
  </si>
  <si>
    <t>CT Case</t>
  </si>
  <si>
    <t>CT Bottle</t>
  </si>
  <si>
    <t>UNIT SIZE</t>
  </si>
  <si>
    <t>BTL/CASE</t>
  </si>
  <si>
    <t>Chianti</t>
  </si>
  <si>
    <t>VV</t>
  </si>
  <si>
    <t>99 West</t>
  </si>
  <si>
    <t>Pinot Noir</t>
  </si>
  <si>
    <t>Cabernet Sauvignon</t>
  </si>
  <si>
    <t>Aisna</t>
  </si>
  <si>
    <t>Brunello di Montalcino</t>
  </si>
  <si>
    <t>Albada Virgen de la Sierra</t>
  </si>
  <si>
    <t>Garnacha Viñas Viejas</t>
  </si>
  <si>
    <t>Asso</t>
  </si>
  <si>
    <t>Toscana IGT</t>
  </si>
  <si>
    <t>Avra</t>
  </si>
  <si>
    <t>Sauvignon Blanc</t>
  </si>
  <si>
    <t>Barao de Vilar</t>
  </si>
  <si>
    <t>Feuerheerd's 10 Year Tawny</t>
  </si>
  <si>
    <t>Baron Albert</t>
  </si>
  <si>
    <t>Champagne Brut</t>
  </si>
  <si>
    <t>NV</t>
  </si>
  <si>
    <t>Bel Ormeau</t>
  </si>
  <si>
    <t>Bordeaux</t>
  </si>
  <si>
    <t>Black Dog</t>
  </si>
  <si>
    <t>Rum (3 year)</t>
  </si>
  <si>
    <t>N/A</t>
  </si>
  <si>
    <t>Rum (7 year)</t>
  </si>
  <si>
    <t>Rum (12 year)</t>
  </si>
  <si>
    <t>Rum Variety Pack</t>
  </si>
  <si>
    <t>Bocale</t>
  </si>
  <si>
    <t>Montefalco Rosso</t>
  </si>
  <si>
    <t>Bodegas Balbas</t>
  </si>
  <si>
    <t>Ardal Reserva</t>
  </si>
  <si>
    <t>Ardal Vendemmia Seleccionada (Crianza)</t>
  </si>
  <si>
    <t>Borgo del Col Alto</t>
  </si>
  <si>
    <t>Prosecco</t>
  </si>
  <si>
    <t>Ca Vittoria</t>
  </si>
  <si>
    <t>Puglia Red Blend</t>
  </si>
  <si>
    <t>Camasella</t>
  </si>
  <si>
    <t>Canneta</t>
  </si>
  <si>
    <t>Cantina del Redi</t>
  </si>
  <si>
    <t>Carius</t>
  </si>
  <si>
    <t>Cairanne Cotes du Rhone Villages</t>
  </si>
  <si>
    <t>CARVING BOARD</t>
  </si>
  <si>
    <t>CABERNET SAUVIGNON</t>
  </si>
  <si>
    <t>PINOT GRIGIO</t>
  </si>
  <si>
    <t>Napa Valley Cabernet Sauvignon</t>
  </si>
  <si>
    <t>Chianti Classico</t>
  </si>
  <si>
    <t>Castelgreve</t>
  </si>
  <si>
    <t>Chianti Classico Riserva</t>
  </si>
  <si>
    <t>Castelli del Grevepesa "Clemente VII"</t>
  </si>
  <si>
    <t>Toscana IGT Settimo</t>
  </si>
  <si>
    <t>Castelli di Grevepesa Elianto Vermentino</t>
  </si>
  <si>
    <t>Castelli di Grevepesa ROSSO Toscano IGT</t>
  </si>
  <si>
    <t>Chateau Gillet</t>
  </si>
  <si>
    <t>Bordeaux Rouge</t>
  </si>
  <si>
    <t>Bordeaux Blanc</t>
  </si>
  <si>
    <t>Chateau Pierrouselle</t>
  </si>
  <si>
    <t>Chateau Rombeau</t>
  </si>
  <si>
    <t>Cotes du Roussillon Villages</t>
  </si>
  <si>
    <t>Cimal</t>
  </si>
  <si>
    <t>Tempranillo</t>
  </si>
  <si>
    <t>Garnacha</t>
  </si>
  <si>
    <t>Coltifredi</t>
  </si>
  <si>
    <t>Comartin</t>
  </si>
  <si>
    <t>Monterey Chardonnay</t>
  </si>
  <si>
    <t>Cousin Pete's</t>
  </si>
  <si>
    <t>Bathtub Gin</t>
  </si>
  <si>
    <t>Crook and Prospect</t>
  </si>
  <si>
    <t>Cruset</t>
  </si>
  <si>
    <t>Blanc de Blanc</t>
  </si>
  <si>
    <t>Cuspide</t>
  </si>
  <si>
    <t>Danti</t>
  </si>
  <si>
    <t>Primitivo</t>
  </si>
  <si>
    <t>De Facto Cotes de Bourg</t>
  </si>
  <si>
    <t>Bordeaux (Parcelle GE88)</t>
  </si>
  <si>
    <t>Dolianova</t>
  </si>
  <si>
    <t>Monica</t>
  </si>
  <si>
    <t>Cannonau di Sardegna</t>
  </si>
  <si>
    <t>Domaine Fabregues</t>
  </si>
  <si>
    <t>Le Coeur</t>
  </si>
  <si>
    <t>Le Mas</t>
  </si>
  <si>
    <t>Donna Fittipaldi</t>
  </si>
  <si>
    <t>Bolgheri Rosso</t>
  </si>
  <si>
    <t>El Brazo</t>
  </si>
  <si>
    <t>Albarino</t>
  </si>
  <si>
    <t>Endless Weekend</t>
  </si>
  <si>
    <t>Chardonnay</t>
  </si>
  <si>
    <t>Red Blend</t>
  </si>
  <si>
    <t>Rose</t>
  </si>
  <si>
    <t>Montepulciano d'Abruzzo</t>
  </si>
  <si>
    <t>Pinot Grigio</t>
  </si>
  <si>
    <t>Estratos</t>
  </si>
  <si>
    <t>Monastrell-Syrah</t>
  </si>
  <si>
    <t>Eugene Sakara</t>
  </si>
  <si>
    <t>Brut Tradition Champagne</t>
  </si>
  <si>
    <t>Falcata</t>
  </si>
  <si>
    <t>Casa Gan</t>
  </si>
  <si>
    <t>FIUZA</t>
  </si>
  <si>
    <t>3 Castas White</t>
  </si>
  <si>
    <t>3 Castas Red</t>
  </si>
  <si>
    <t>Alvarinho</t>
  </si>
  <si>
    <t>Oceanus Red</t>
  </si>
  <si>
    <t>Touriga Nacional</t>
  </si>
  <si>
    <t>Premium Red</t>
  </si>
  <si>
    <t>Babu Reserva</t>
  </si>
  <si>
    <t>Fiuza</t>
  </si>
  <si>
    <t>3 Castas Nature Sparkling</t>
  </si>
  <si>
    <t>Flama D'Oro</t>
  </si>
  <si>
    <t>Gatao</t>
  </si>
  <si>
    <t>Giordano</t>
  </si>
  <si>
    <t>Selvato Toscana IGT</t>
  </si>
  <si>
    <t>Grevepesa</t>
  </si>
  <si>
    <t>Strade di Toscana</t>
  </si>
  <si>
    <t>Castelgreve Chianti Classico</t>
  </si>
  <si>
    <t>Amarone della Valpolicella</t>
  </si>
  <si>
    <t>Hidden Vines</t>
  </si>
  <si>
    <t>I Giusti e Zanza</t>
  </si>
  <si>
    <t>Nemorino Toscana</t>
  </si>
  <si>
    <t>Vignavecchia</t>
  </si>
  <si>
    <t>JAQK Cellars</t>
  </si>
  <si>
    <t>High Rollers Cabernet Sauvignon</t>
  </si>
  <si>
    <t>High Rollers Pinot Noir</t>
  </si>
  <si>
    <t>Jasci &amp; Marchesani</t>
  </si>
  <si>
    <t>Montepulciano</t>
  </si>
  <si>
    <t>Jasci &amp; Marchesani "Janu"</t>
  </si>
  <si>
    <t>Jasci and Marchesani</t>
  </si>
  <si>
    <t>Pecorino</t>
  </si>
  <si>
    <t>Jean Biecher</t>
  </si>
  <si>
    <t>Riesling Grand Cru</t>
  </si>
  <si>
    <t>Jean Louis</t>
  </si>
  <si>
    <t>Cotes du Rhone Reserve</t>
  </si>
  <si>
    <t>L'Amandine</t>
  </si>
  <si>
    <t>Vancluse Red Blend</t>
  </si>
  <si>
    <t>L'Escarpe</t>
  </si>
  <si>
    <t>Sancerre</t>
  </si>
  <si>
    <t>Loire Valley Sauvignon Blanc</t>
  </si>
  <si>
    <t>L'Invidio</t>
  </si>
  <si>
    <t>La Bodega</t>
  </si>
  <si>
    <t>Malbec</t>
  </si>
  <si>
    <t>La Toque</t>
  </si>
  <si>
    <t>LePlan</t>
  </si>
  <si>
    <t>Cepage de France Sauvignon Blanc</t>
  </si>
  <si>
    <t>Cepage de France Merlot</t>
  </si>
  <si>
    <t>Cotes du Rhone</t>
  </si>
  <si>
    <t>Les Lunelus Touraine</t>
  </si>
  <si>
    <t>Maggese</t>
  </si>
  <si>
    <t>Maison Duex Fleurs</t>
  </si>
  <si>
    <t>Macon Villages</t>
  </si>
  <si>
    <t>Coteaux Bourguignons Rouge</t>
  </si>
  <si>
    <t>Merayo Las Tres Filas</t>
  </si>
  <si>
    <t>Bierzo</t>
  </si>
  <si>
    <t>MORANDÉ PAÍS</t>
  </si>
  <si>
    <t>VALLE DE MAULE PIONERO RESERVA</t>
  </si>
  <si>
    <t>Mozzafiato</t>
  </si>
  <si>
    <t>Moscato d'Asti</t>
  </si>
  <si>
    <t>Nativ</t>
  </si>
  <si>
    <t>Aglianico</t>
  </si>
  <si>
    <t>Negretti</t>
  </si>
  <si>
    <t>Barolo cru "Mirau"</t>
  </si>
  <si>
    <t>Ojo de Buitre</t>
  </si>
  <si>
    <t>Rioja Tempranillo</t>
  </si>
  <si>
    <t>Oncore</t>
  </si>
  <si>
    <t>Vodka</t>
  </si>
  <si>
    <t>Origini</t>
  </si>
  <si>
    <t>Palacio de Primavera</t>
  </si>
  <si>
    <t>Rioja Reserva</t>
  </si>
  <si>
    <t>Rioja Crianza</t>
  </si>
  <si>
    <t>Palmer</t>
  </si>
  <si>
    <t>10 Year Tawny Port</t>
  </si>
  <si>
    <t>20 Year Tawny Port</t>
  </si>
  <si>
    <t>40 Year Tawny Port</t>
  </si>
  <si>
    <t>Late Bottle Vintage Port</t>
  </si>
  <si>
    <t>Colheita 2004</t>
  </si>
  <si>
    <t>Colheita 2009</t>
  </si>
  <si>
    <t>Passos de Lisboa</t>
  </si>
  <si>
    <t>Reserva</t>
  </si>
  <si>
    <t>PAZO CASTRELO</t>
  </si>
  <si>
    <t>ALBARINO</t>
  </si>
  <si>
    <t>PHILOSOPHY</t>
  </si>
  <si>
    <t>PROSECCO</t>
  </si>
  <si>
    <t>Philosophy</t>
  </si>
  <si>
    <t>Sparkling Rose</t>
  </si>
  <si>
    <t>Podere Montale</t>
  </si>
  <si>
    <t>Maremma Toscana Sangiovese</t>
  </si>
  <si>
    <t>POGGIO STELLA</t>
  </si>
  <si>
    <t>Vino Nobile di Montepulciano</t>
  </si>
  <si>
    <t>Cabernet Sauvignon Reserva</t>
  </si>
  <si>
    <t>Reserva D'Amizade (Friendship)</t>
  </si>
  <si>
    <t>Vinho Reserva</t>
  </si>
  <si>
    <t>Riga Black</t>
  </si>
  <si>
    <t>Black Currant</t>
  </si>
  <si>
    <t>Cherry</t>
  </si>
  <si>
    <t>Original</t>
  </si>
  <si>
    <t>Rubinoro</t>
  </si>
  <si>
    <t>Sacchetto</t>
  </si>
  <si>
    <t>Fili Prosecco</t>
  </si>
  <si>
    <t>San Biagio</t>
  </si>
  <si>
    <t>Barolo "Sorano"</t>
  </si>
  <si>
    <t>Barolo "Bricco"</t>
  </si>
  <si>
    <t>Bricco Cru Barolo</t>
  </si>
  <si>
    <t>Montersino Barbaresco</t>
  </si>
  <si>
    <t>Capalot Cru Barolo</t>
  </si>
  <si>
    <t>Sorano Cru Barolo</t>
  </si>
  <si>
    <t>San Rustico</t>
  </si>
  <si>
    <t>Valpolicella Classico</t>
  </si>
  <si>
    <t>Chianti DOCG</t>
  </si>
  <si>
    <t>Sassodisole</t>
  </si>
  <si>
    <t>Orcia Rosso</t>
  </si>
  <si>
    <t>Secondo Cerchio Catturasogni</t>
  </si>
  <si>
    <t>Rosso di Toscana IGT</t>
  </si>
  <si>
    <t>Serre dei Roveri</t>
  </si>
  <si>
    <t>Barolo</t>
  </si>
  <si>
    <t>Barolo Riserva</t>
  </si>
  <si>
    <t>Nebbiolo</t>
  </si>
  <si>
    <t>Shaken Awaken</t>
  </si>
  <si>
    <t>Smugglers Notch Distillery</t>
  </si>
  <si>
    <t>Organic Vodka</t>
  </si>
  <si>
    <t>Flavored Vodka</t>
  </si>
  <si>
    <t>Rum</t>
  </si>
  <si>
    <t>Gin</t>
  </si>
  <si>
    <t>Bourbon</t>
  </si>
  <si>
    <t>Maple Bourbon</t>
  </si>
  <si>
    <t>SUENO</t>
  </si>
  <si>
    <t>TEMPRANILLO</t>
  </si>
  <si>
    <t>Svetoni</t>
  </si>
  <si>
    <t>Chianti Colli Senesi</t>
  </si>
  <si>
    <t>Rose'</t>
  </si>
  <si>
    <t>Rosso di Montepulciano</t>
  </si>
  <si>
    <t>Tabarrini</t>
  </si>
  <si>
    <t>Adarmando Trebbiano Bianco</t>
  </si>
  <si>
    <t>Montefalco Rosso (Boccatone)</t>
  </si>
  <si>
    <t>Sagrantino Colle Grimaldesco</t>
  </si>
  <si>
    <t>Sagrantino Campo Alla Cerqua</t>
  </si>
  <si>
    <t>Sagrantino Colle Alle Macchie</t>
  </si>
  <si>
    <t>THE SASSENACH</t>
  </si>
  <si>
    <t>Blended Scotch Whiskey</t>
  </si>
  <si>
    <t>UKO</t>
  </si>
  <si>
    <t>Estate Malbec</t>
  </si>
  <si>
    <t>Estate Cabernet Sauvignon</t>
  </si>
  <si>
    <t>Malbec Reserva</t>
  </si>
  <si>
    <t>Uko</t>
  </si>
  <si>
    <t>Valde Lacierva</t>
  </si>
  <si>
    <t>Vallee des Pins</t>
  </si>
  <si>
    <t>Provence Rose</t>
  </si>
  <si>
    <t>Vignobles &amp; Compagnie</t>
  </si>
  <si>
    <t>Villa Moreschi</t>
  </si>
  <si>
    <t>Bardolino Chiaretto</t>
  </si>
  <si>
    <t>Vinekeg</t>
  </si>
  <si>
    <t>20L</t>
  </si>
  <si>
    <t>Sparkling White</t>
  </si>
  <si>
    <t>Vinessens</t>
  </si>
  <si>
    <t>Casica del Abuelo</t>
  </si>
  <si>
    <t>VINHA DAS MARGARIDAS</t>
  </si>
  <si>
    <t>VINHO VERDE DOC</t>
  </si>
  <si>
    <t>Vinhas Margaridas</t>
  </si>
  <si>
    <t>Moscato</t>
  </si>
  <si>
    <t>Dao Red Blend</t>
  </si>
  <si>
    <t>Douro</t>
  </si>
  <si>
    <t>Vitalonga</t>
  </si>
  <si>
    <t>Elcione</t>
  </si>
  <si>
    <t>Westmount</t>
  </si>
  <si>
    <t>Willamette Valley Pinot Gris</t>
  </si>
  <si>
    <t>Willamette Valley Pinot Noir</t>
  </si>
  <si>
    <t>Wicked</t>
  </si>
  <si>
    <t>Merlot</t>
  </si>
  <si>
    <t>Name</t>
  </si>
  <si>
    <t>2018 LUXX, California Merlot</t>
  </si>
  <si>
    <t>Brand</t>
  </si>
  <si>
    <t>Connecticut Retail Price Posting</t>
  </si>
  <si>
    <t>Bottle Size</t>
  </si>
  <si>
    <t>Case Size</t>
  </si>
  <si>
    <t>Case Price</t>
  </si>
  <si>
    <t>Cheurlin Champagne</t>
  </si>
  <si>
    <t>Brut Speciale</t>
  </si>
  <si>
    <t>750ml</t>
  </si>
  <si>
    <t>Rose de Saignee</t>
  </si>
  <si>
    <t>375ml</t>
  </si>
  <si>
    <t>Celebrite</t>
  </si>
  <si>
    <t>Le Champion</t>
  </si>
  <si>
    <t>White Blend</t>
  </si>
  <si>
    <t>Shiraz</t>
  </si>
  <si>
    <t>Vintage</t>
  </si>
  <si>
    <t>DESCRIPTION</t>
  </si>
  <si>
    <t>CASE PRICE</t>
  </si>
  <si>
    <t>BOTTLE PRICE</t>
  </si>
  <si>
    <t>Puro</t>
  </si>
  <si>
    <t>Aubron</t>
  </si>
  <si>
    <t>Pianogrillo</t>
  </si>
  <si>
    <t>Grillo</t>
  </si>
  <si>
    <t>Curva Minore</t>
  </si>
  <si>
    <t>Stix</t>
  </si>
  <si>
    <t>Buccaneer</t>
  </si>
  <si>
    <t>Anselmi</t>
  </si>
  <si>
    <t>II Ceppo Prosecco NV 12/750ml</t>
  </si>
  <si>
    <t>Antonella Corda</t>
  </si>
  <si>
    <t xml:space="preserve">Bernard Remy </t>
  </si>
  <si>
    <t>Carte Blanche NV 12/750ml</t>
  </si>
  <si>
    <t>Grand Cru NV 12/750ml</t>
  </si>
  <si>
    <t>Rose NV 12/750ml</t>
  </si>
  <si>
    <t>Castellaccio</t>
  </si>
  <si>
    <t>Somatico 2016 6/750ml</t>
  </si>
  <si>
    <t>Somatico 2017 6/750ml</t>
  </si>
  <si>
    <t>Cesconi</t>
  </si>
  <si>
    <t xml:space="preserve">Cesconi </t>
  </si>
  <si>
    <t>Olivar 2016 12/750ml</t>
  </si>
  <si>
    <t>Pinot Grigio IGT 2018 12/750ml</t>
  </si>
  <si>
    <t>Pletter 2016 12/750ml</t>
  </si>
  <si>
    <t>Chaumeau Balland</t>
  </si>
  <si>
    <t>Clesi</t>
  </si>
  <si>
    <t>Clos Ornasca</t>
  </si>
  <si>
    <t>Rouge 2018 12/750ml</t>
  </si>
  <si>
    <t>D. Renaud</t>
  </si>
  <si>
    <t>Diwald</t>
  </si>
  <si>
    <t>Zweigelt Loss 2017 12/750ml</t>
  </si>
  <si>
    <t>Zweigelt Loss 2018 12/750ml</t>
  </si>
  <si>
    <t>Rose 2020 12/750ml</t>
  </si>
  <si>
    <t>Enodelta</t>
  </si>
  <si>
    <t>Lacryma Christi Rosso 2019 12/750ml</t>
  </si>
  <si>
    <t>F. Andre</t>
  </si>
  <si>
    <t>PV en Caradeux 2017 12/750ml</t>
  </si>
  <si>
    <t>SLB Bl Les Verg 2017 12/750ml</t>
  </si>
  <si>
    <t>Font du Vent</t>
  </si>
  <si>
    <t>Chat-du-P Blanc 2019 12/750ml</t>
  </si>
  <si>
    <t>Chat-du-P Rouge 2017 6/1.5L</t>
  </si>
  <si>
    <t>Rasteau 2016 12/750ml</t>
  </si>
  <si>
    <t xml:space="preserve">Bertrand Galbrun </t>
  </si>
  <si>
    <t>Bourgeuil Chatrois 2019 12/750ml</t>
  </si>
  <si>
    <t>Grochau Cellars</t>
  </si>
  <si>
    <t>Pinot Noir Anderson Fa 2015 12/750ml</t>
  </si>
  <si>
    <t>Jean-Charles Fagot</t>
  </si>
  <si>
    <t>Bourgogne Blanc 2018 12/750ml</t>
  </si>
  <si>
    <t>Mercurey Villages Rou 2016 12/750ml</t>
  </si>
  <si>
    <t>Mercurey Villages Rou 2018 12/750ml</t>
  </si>
  <si>
    <t>St Aubin 1er Cru 2018 12/750ml</t>
  </si>
  <si>
    <t>Lacapelle</t>
  </si>
  <si>
    <t>Laffourcade</t>
  </si>
  <si>
    <t>Savennieres 2018 12/750ml</t>
  </si>
  <si>
    <t>Lambert</t>
  </si>
  <si>
    <t>Le Roc</t>
  </si>
  <si>
    <t>Folle Noire D'Ambat 2019 12/750ml</t>
  </si>
  <si>
    <t>Lou Dumont</t>
  </si>
  <si>
    <t>Manciat</t>
  </si>
  <si>
    <t>Cremant De Bourgogne NV 12/750ml</t>
  </si>
  <si>
    <t>Macon Morizottes 2018 12/750ml</t>
  </si>
  <si>
    <t>Max Ferdinand Richter</t>
  </si>
  <si>
    <t>Zeppelin Qba 2020 12/750ml</t>
  </si>
  <si>
    <t xml:space="preserve">Medeville </t>
  </si>
  <si>
    <t>Medeville</t>
  </si>
  <si>
    <t>Graves Blanc 2018 12/750ml</t>
  </si>
  <si>
    <t>Pur Sauvignon de Fra NV 12/750ml</t>
  </si>
  <si>
    <t>Montaribaldi</t>
  </si>
  <si>
    <t>Barberesco Ricu M 2006 6/750ml</t>
  </si>
  <si>
    <t>Barbaresco Sori 2008 6/750ml</t>
  </si>
  <si>
    <t>Barbaresco Sori 2006 6/750ml</t>
  </si>
  <si>
    <t>Barolo Borzoni 2015 6/750ml</t>
  </si>
  <si>
    <t xml:space="preserve">Pousse D'Or </t>
  </si>
  <si>
    <t>Rocim</t>
  </si>
  <si>
    <t>Amphora Red 2019 12/750ml</t>
  </si>
  <si>
    <t>Samuel Billaud</t>
  </si>
  <si>
    <t>Scuotto</t>
  </si>
  <si>
    <t>Taruasi 2013 12/750ml</t>
  </si>
  <si>
    <t>St Cyrgues</t>
  </si>
  <si>
    <t>BL 2018 12/750ml</t>
  </si>
  <si>
    <t>St Romain</t>
  </si>
  <si>
    <t>Terme</t>
  </si>
  <si>
    <t>Vacqueyras 2019 12/750ml</t>
  </si>
  <si>
    <t>Paul Thomas</t>
  </si>
  <si>
    <t>Virna Borgogno</t>
  </si>
  <si>
    <t>Preda Samarssa 2006 6/750ml</t>
  </si>
  <si>
    <t>Fiano Avellino 2019 12/750ml</t>
  </si>
  <si>
    <t xml:space="preserve">Slates of Bonmont </t>
  </si>
  <si>
    <t xml:space="preserve">Solar de Alarcos </t>
  </si>
  <si>
    <t>BRAND NAME/DESCRIPTION</t>
  </si>
  <si>
    <t>BOTTLE MIN</t>
  </si>
  <si>
    <t>Domaine Cabirau</t>
  </si>
  <si>
    <t>2017 Dom Cabirau S&amp;N Maury Sec Red</t>
  </si>
  <si>
    <t>Chateau Landereau</t>
  </si>
  <si>
    <t>2020 Château Landereau Entre-Deux-M</t>
  </si>
  <si>
    <t>2018 Château Landereau Bordeaux Sup</t>
  </si>
  <si>
    <t>Domaine des Gardes</t>
  </si>
  <si>
    <t>2018 Domaines des Gardes Syrah</t>
  </si>
  <si>
    <t>2019 Dom Cabirau CdR</t>
  </si>
  <si>
    <t>Cuvee Florette</t>
  </si>
  <si>
    <t>Vermentino "Prendas"</t>
  </si>
  <si>
    <t>Domaine Tres Cypres</t>
  </si>
  <si>
    <t>Carignan</t>
  </si>
  <si>
    <t>Cava 750 ml</t>
  </si>
  <si>
    <t>Cava 375 ml</t>
  </si>
  <si>
    <t>Le Versant</t>
  </si>
  <si>
    <t>Grenache Rose'</t>
  </si>
  <si>
    <t>Monte Serra</t>
  </si>
  <si>
    <t>3 L</t>
  </si>
  <si>
    <t>Munia</t>
  </si>
  <si>
    <t>Toro Tempranillo</t>
  </si>
  <si>
    <t>Perle du Sud</t>
  </si>
  <si>
    <t>Valente 2018 12/750ml</t>
  </si>
  <si>
    <t>Moratel Red 2018 12/750ml</t>
  </si>
  <si>
    <t>Nosiola White 2019 12/750ml</t>
  </si>
  <si>
    <t>Pletter 2017 12/750ml</t>
  </si>
  <si>
    <t>Communter Cuvee Pinot 2019 12/750ml</t>
  </si>
  <si>
    <t>Cahors Tradition 2020 12/750ml</t>
  </si>
  <si>
    <t>Graves Rouge 2018 12/750ml</t>
  </si>
  <si>
    <t>Langhe Nebbiolo 2019 12/750ml</t>
  </si>
  <si>
    <t>Henri Poiron</t>
  </si>
  <si>
    <t>Muscadet Quatre Routes 2020 12/750ml</t>
  </si>
  <si>
    <t>Touriga Nacional 2019 12/750ml</t>
  </si>
  <si>
    <t>Sablet 2018 12/750ml</t>
  </si>
  <si>
    <t>Sancerre Rouge 2019 12/750ml</t>
  </si>
  <si>
    <t>Barolo 2016 12/750ml</t>
  </si>
  <si>
    <t>Cannubi 2016 6/750ml</t>
  </si>
  <si>
    <t>Domaine Michel Goubard et Fils</t>
  </si>
  <si>
    <t>Chateau Maison Noble</t>
  </si>
  <si>
    <t>Bordeaux Superieur</t>
  </si>
  <si>
    <t>Collalbrigo</t>
  </si>
  <si>
    <t>Prosecco Brut NV</t>
  </si>
  <si>
    <t>Napa Cabernet Sauvignon Bin 0111</t>
  </si>
  <si>
    <t>Napa Cabernet Sauvignon Bin 1623</t>
  </si>
  <si>
    <t>Napa Red Wine Bin 0849</t>
  </si>
  <si>
    <t>Pinot Noir Bin 1002</t>
  </si>
  <si>
    <t>Koudiat</t>
  </si>
  <si>
    <t>Nestore Bosco</t>
  </si>
  <si>
    <t>Montepulicano d'Abruzzo</t>
  </si>
  <si>
    <t>Montepulicano d'Abruzzo Cru PAN</t>
  </si>
  <si>
    <t>Peposo Toscana IGT</t>
  </si>
  <si>
    <t>Espresso</t>
  </si>
  <si>
    <t>Torrevento</t>
  </si>
  <si>
    <t>Bolonero</t>
  </si>
  <si>
    <t>E' Arte Negroamaro</t>
  </si>
  <si>
    <t>E' Arte Primitivo</t>
  </si>
  <si>
    <t>Faneros</t>
  </si>
  <si>
    <t>Via Vento</t>
  </si>
  <si>
    <t>Pinot Grigio 1.5L</t>
  </si>
  <si>
    <t>Pinot Grigio 750ml</t>
  </si>
  <si>
    <t>Vulcani d'Italia</t>
  </si>
  <si>
    <t>Etna Rosso</t>
  </si>
  <si>
    <t>Client</t>
  </si>
  <si>
    <t>Product description</t>
  </si>
  <si>
    <t>Color</t>
  </si>
  <si>
    <t>UPC</t>
  </si>
  <si>
    <t>Size bt.</t>
  </si>
  <si>
    <t>Kindred</t>
  </si>
  <si>
    <t>Cave de Bissey Cremant Brut Rosé</t>
  </si>
  <si>
    <t>Rosé</t>
  </si>
  <si>
    <t>Cave de Bissey Le Clos d'Augustin Bourgogne Pinot Noir</t>
  </si>
  <si>
    <t>Red</t>
  </si>
  <si>
    <t>Champagne Guyot Choppin</t>
  </si>
  <si>
    <t>sparkling</t>
  </si>
  <si>
    <t>Chateau Trians Rosé Côtes de Provence</t>
  </si>
  <si>
    <t>Domaine de Fondreche Ventoux nature</t>
  </si>
  <si>
    <t>red</t>
  </si>
  <si>
    <t xml:space="preserve">Domaine de Fondreche Ventoux </t>
  </si>
  <si>
    <t xml:space="preserve">Domaine des Bouzons Cotes du Rhone Friandise </t>
  </si>
  <si>
    <t>Domaine du Somail Minervois (Biodynamic Demeters)</t>
  </si>
  <si>
    <t>Harmonie de La Taste Cotes de Gascogne</t>
  </si>
  <si>
    <t>White</t>
  </si>
  <si>
    <t>Domaine les Pins Bourgueil Les Rochettes Red</t>
  </si>
  <si>
    <t>Domaine les Pins Bourgueil L'Instant Rosé</t>
  </si>
  <si>
    <t>Domaine de Verquiere Sablet</t>
  </si>
  <si>
    <t xml:space="preserve">La Ferme du Chateau Leon Cadillac Cotes de Bordeaux  </t>
  </si>
  <si>
    <t xml:space="preserve">Bordeaux Château Leon Rosé </t>
  </si>
  <si>
    <t>rosé</t>
  </si>
  <si>
    <t xml:space="preserve">Bordeaux Château Leon White </t>
  </si>
  <si>
    <t>M. Bedouet Muscadet Le Domaine</t>
  </si>
  <si>
    <t>Maison Viallet Savoie Red</t>
  </si>
  <si>
    <t>Maison Viallet Savoie Rosé</t>
  </si>
  <si>
    <t>Maison Viallet Savoie White</t>
  </si>
  <si>
    <t>white</t>
  </si>
  <si>
    <t>Robert Goulley Chablis</t>
  </si>
  <si>
    <t>Robert Goulley Bourgogne</t>
  </si>
  <si>
    <t>Minimalist Côtes du Roussillon</t>
  </si>
  <si>
    <t>Missing Spoke</t>
  </si>
  <si>
    <t>Alexander Valley Cabernet Sauvignon 2019</t>
  </si>
  <si>
    <t>River Bank 69</t>
  </si>
  <si>
    <t>Napa Valley Cabernet Sauvignon 2017</t>
  </si>
  <si>
    <t>Napa Valley Chardonnay 2018</t>
  </si>
  <si>
    <t>Bear Path</t>
  </si>
  <si>
    <t>Napa Red Blend 2018</t>
  </si>
  <si>
    <t>Nathan Canter</t>
  </si>
  <si>
    <t>Fissata, New York</t>
  </si>
  <si>
    <t>Double Date, Sweet American Rosé, New York</t>
  </si>
  <si>
    <t>Zweigelt Loss 2019 12/750ml</t>
  </si>
  <si>
    <t>Ventoux La Jeanna 2019 12/750ml</t>
  </si>
  <si>
    <t>Bourgogne Blanc 2019 12/750ml</t>
  </si>
  <si>
    <t>St Aubin 1er Cru 2019 12/750ml</t>
  </si>
  <si>
    <t>Pouilly-Fuisse Petits 2019 12/750ml</t>
  </si>
  <si>
    <t>Rouge 2019 12/750ml</t>
  </si>
  <si>
    <t>Barkin' Stormy</t>
  </si>
  <si>
    <t>Rioja Tinto Tempranillo</t>
  </si>
  <si>
    <t>Poggio Landi</t>
  </si>
  <si>
    <t>Vementino Toscana</t>
  </si>
  <si>
    <t>Vallebelbo</t>
  </si>
  <si>
    <t>Le Filere Barolo</t>
  </si>
  <si>
    <t>Villa Pinciana</t>
  </si>
  <si>
    <t>Airali Toscana</t>
  </si>
  <si>
    <t>Alexander Valley Chardonnay 2016</t>
  </si>
  <si>
    <t>Alexander Valley Cabernet Sauvignon 2015</t>
  </si>
  <si>
    <t>Scion 2015</t>
  </si>
  <si>
    <t>Torchbearer Napa 2017</t>
  </si>
  <si>
    <t>Manzoni Bianco 2019 12/750ml</t>
  </si>
  <si>
    <t>Pinot Bianco 2020 12/750ml</t>
  </si>
  <si>
    <t>Pinot Nero 2020 12/750ml</t>
  </si>
  <si>
    <t>Fin de Folie</t>
  </si>
  <si>
    <t>Cotes Catalanes 2018 12/750ml</t>
  </si>
  <si>
    <t>Anjou Rouge 2018 12/750ml</t>
  </si>
  <si>
    <t>Macon Morizottes 2020 12/750ml</t>
  </si>
  <si>
    <t>Notes</t>
  </si>
  <si>
    <t>Pet'Ros Pet'Nat</t>
  </si>
  <si>
    <t>Les Bulles</t>
  </si>
  <si>
    <t>Atilia</t>
  </si>
  <si>
    <t>Montepulciano d'Abruzzo LITER</t>
  </si>
  <si>
    <t>Trebbiano d'Abruzzo LITER</t>
  </si>
  <si>
    <t>Cantina della Pioppa</t>
  </si>
  <si>
    <t>Lambrusco di Modena</t>
  </si>
  <si>
    <t>Vignerons Ardechois</t>
  </si>
  <si>
    <t>Uvica Ardeche Rose</t>
  </si>
  <si>
    <t>Chorey LB Rg 'Tue B' 2019 12/750ml</t>
  </si>
  <si>
    <t>Corton Charlem 2019 12/750ml</t>
  </si>
  <si>
    <t>PV en Caradeux 2019 12/750ml</t>
  </si>
  <si>
    <t>SLB R Les Verg 2019 12/750ml</t>
  </si>
  <si>
    <t>Rasteau 2018 12/750ml</t>
  </si>
  <si>
    <t>Cote De Nuits Villa 2019 12/750ml</t>
  </si>
  <si>
    <t>Fixin 2019 12/750ml</t>
  </si>
  <si>
    <t>St Romain Blanc 2019 12/750ml</t>
  </si>
  <si>
    <t>Nat'cool Branco 2019 12/1L</t>
  </si>
  <si>
    <t>Nat'cool Tinto 2020 12/1L</t>
  </si>
  <si>
    <t>Alberigo</t>
  </si>
  <si>
    <t>Prosecco DOC</t>
  </si>
  <si>
    <t>Antonluca</t>
  </si>
  <si>
    <t>Rosso di Montalcino</t>
  </si>
  <si>
    <t>Sant'Animo Montalcino</t>
  </si>
  <si>
    <t>Chateau Saint Brice</t>
  </si>
  <si>
    <t>AOC St. Emilion</t>
  </si>
  <si>
    <t>Fisherman's</t>
  </si>
  <si>
    <t>Giribaldi</t>
  </si>
  <si>
    <t>Barbera d'Alba Superiore</t>
  </si>
  <si>
    <t>Gavi</t>
  </si>
  <si>
    <t>Langhe Arneis</t>
  </si>
  <si>
    <t>Langhe Nebbiolo</t>
  </si>
  <si>
    <t>Langhe Rosso</t>
  </si>
  <si>
    <t>Terre di Mario</t>
  </si>
  <si>
    <t>Italian Red Wine</t>
  </si>
  <si>
    <t>Trus</t>
  </si>
  <si>
    <t>Ribera del Duero Tempranillo</t>
  </si>
  <si>
    <t>Lacryma Christi Rosso 2020 12/750ml</t>
  </si>
  <si>
    <t>Gigondas Reserve 2017 12/750ml</t>
  </si>
  <si>
    <t>Dolcetto 2020 12/750ml</t>
  </si>
  <si>
    <t>Barolo di Barolo 2016 6/750ml</t>
  </si>
  <si>
    <t>Torchbearer Napa Cabernet Sauvignon 2018</t>
  </si>
  <si>
    <t>L&amp;C Poitout</t>
  </si>
  <si>
    <t>Chablis Bienomee</t>
  </si>
  <si>
    <t>Uvica Ardeche Red</t>
  </si>
  <si>
    <t>Uvica Ardeche White</t>
  </si>
  <si>
    <t>2020 Pluma Oscura, San Martin, Mendoza, Cabernet Sauvignon</t>
  </si>
  <si>
    <t>Amphora Red 2020 12/750ml</t>
  </si>
  <si>
    <t>Nat'cool Branco 2020 12/1L</t>
  </si>
  <si>
    <t>Oi Ni Camp 2018 12/750ml</t>
  </si>
  <si>
    <t>Beaune Rouge Bon Feuvres 2019 12/750ml</t>
  </si>
  <si>
    <t>Corton Les Renards 2019 12/750ml</t>
  </si>
  <si>
    <t>Bourgeuil Amicale 2020 12/750ml</t>
  </si>
  <si>
    <t>Falanghina 2020 12/750ml</t>
  </si>
  <si>
    <t>Fiano Avellino 2020 12/750ml</t>
  </si>
  <si>
    <t>2020 Bel Arome, Viognier, Pays d'Oc IGP</t>
  </si>
  <si>
    <t>2020 Santoreggia, Sangiovese, Puglia Italy</t>
  </si>
  <si>
    <t>Morande</t>
  </si>
  <si>
    <t>Touch of Italy</t>
  </si>
  <si>
    <t>Fatos</t>
  </si>
  <si>
    <t>Dinostro 2019 12/750ml</t>
  </si>
  <si>
    <t>Braun Juf Kab Trock 2018 12/750ml</t>
  </si>
  <si>
    <t>Braun Juf Kab Trock 2020 12/750ml</t>
  </si>
  <si>
    <t>Veld Elise Kab 2018 12/750ml</t>
  </si>
  <si>
    <t>Veld Elise Kab 2020 12/750ml</t>
  </si>
  <si>
    <t>Jongieux Jaq 2020 12/750ml</t>
  </si>
  <si>
    <t>Pinot Noir 2018</t>
  </si>
  <si>
    <t xml:space="preserve">Wild Run </t>
  </si>
  <si>
    <t>Cabernet Sauvignon 2020</t>
  </si>
  <si>
    <t xml:space="preserve">Bell's End </t>
  </si>
  <si>
    <t>Dai</t>
  </si>
  <si>
    <t>Scandi</t>
  </si>
  <si>
    <t>Pink Moscato</t>
  </si>
  <si>
    <t>Domaine Joel Curveux Macon Fuisse</t>
  </si>
  <si>
    <t>2016 Screaming Goat, Gewürztraminer, Monterey, California</t>
  </si>
  <si>
    <t>Torre del Falco</t>
  </si>
  <si>
    <t>Vigna Pedale</t>
  </si>
  <si>
    <t>Ottagono</t>
  </si>
  <si>
    <t>Puligny Montrachet 2020 12/750ml</t>
  </si>
  <si>
    <t>Rose 2021 12/750ml</t>
  </si>
  <si>
    <t>Rosato Sigiuja 2021 12/750ml</t>
  </si>
  <si>
    <t>Dog Ear</t>
  </si>
  <si>
    <t>Votto Pricing/cs</t>
  </si>
  <si>
    <t>Votto Pricing /btl</t>
  </si>
  <si>
    <t>FOB NJ Pricing/cs</t>
  </si>
  <si>
    <t>FOB NJ Pricing/btl</t>
  </si>
  <si>
    <t>2020 Zapatazo, Mendoza Torrontes Riojano, Argentina</t>
  </si>
  <si>
    <t>Cannonau di Sa 2020 12/750ml</t>
  </si>
  <si>
    <t>CDR Promesses Rouge 2020 12/750ml</t>
  </si>
  <si>
    <t>Chat-du-P Blanc 2020 12/750ml</t>
  </si>
  <si>
    <t>Chat-du-P Rouge 2020 12/750ml</t>
  </si>
  <si>
    <t>CDR Promesses Blanc 2021 12/750ml</t>
  </si>
  <si>
    <t>Bourgogne Blanc 2020 12/750ml</t>
  </si>
  <si>
    <t>Rully 2020 12/750ml</t>
  </si>
  <si>
    <t>St Aubin 1er Cru 2020 12/750ml</t>
  </si>
  <si>
    <t>Bordeaux Rouge 2019 12/750ml</t>
  </si>
  <si>
    <t>Sancerre Rouge 2020 12/750ml</t>
  </si>
  <si>
    <t>Bleu Blanc Thau Côtes de Thau Rosé</t>
  </si>
  <si>
    <t>Bleu Blanc Thau Côtes de Thau Blanc</t>
  </si>
  <si>
    <t>Cave de Bissey Cremant Brut</t>
  </si>
  <si>
    <t>IN BLACK UNCHANGED ITEMS</t>
  </si>
  <si>
    <t>NEW ITEMS IN BLUE</t>
  </si>
  <si>
    <t>Chinon Terrasses 2020 12/750ml</t>
  </si>
  <si>
    <t>Folle Noire D'Ambat 2020 12/750ml</t>
  </si>
  <si>
    <t>Barberesco Palaz 2018 12/750ml</t>
  </si>
  <si>
    <t>Moscato d'Asti 2021 12/750ml</t>
  </si>
  <si>
    <t>Gigondas 2019 12/750ml</t>
  </si>
  <si>
    <t>Sablet 2019 12/750ml</t>
  </si>
  <si>
    <t>Chateauneuf du Pape</t>
  </si>
  <si>
    <t>Gigondas</t>
  </si>
  <si>
    <t>Prosecco Superiore Brut DOCG VS</t>
  </si>
  <si>
    <t>360 Loire</t>
  </si>
  <si>
    <t>Chateau Rigaud</t>
  </si>
  <si>
    <t>Faugeres</t>
  </si>
  <si>
    <t>San Valero</t>
  </si>
  <si>
    <t>Plano Alto Red Blend</t>
  </si>
  <si>
    <t>Mocine</t>
  </si>
  <si>
    <t>Santa Marta Toscana</t>
  </si>
  <si>
    <t>Terre di Verona</t>
  </si>
  <si>
    <t>Amarone VS</t>
  </si>
  <si>
    <t>Visconti</t>
  </si>
  <si>
    <t>Martoccia</t>
  </si>
  <si>
    <t>Vallee des Aigles</t>
  </si>
  <si>
    <t>IGP Côtes Catalanes Carignan Vieilles Vignes</t>
  </si>
  <si>
    <t>Côtes du Roussillon Villages Saint Martin</t>
  </si>
  <si>
    <t>Poggio dell'Aquila</t>
  </si>
  <si>
    <t>Chateau Negrier</t>
  </si>
  <si>
    <t>Medoc Bordeaux</t>
  </si>
  <si>
    <t>Dragonfly</t>
  </si>
  <si>
    <t>Cabernet-Merlot</t>
  </si>
  <si>
    <t>Jean de Valmer</t>
  </si>
  <si>
    <t>Vouvray</t>
  </si>
  <si>
    <t>Infinitum Primitivo</t>
  </si>
  <si>
    <t>Infinitum Primitivo - Nero di Troia Blend</t>
  </si>
  <si>
    <t>Ghenos Primitivo di Manduria</t>
  </si>
  <si>
    <t>Il Grappolo</t>
  </si>
  <si>
    <t>Crown Prince</t>
  </si>
  <si>
    <t>Torchbearer Napa Cabernet Sauvignon 2020</t>
  </si>
  <si>
    <t>Spokesman Oakville Cabernet Sauvignon 2020</t>
  </si>
  <si>
    <t>Dove and Stone Chalk Hill Meritage 2019</t>
  </si>
  <si>
    <t>Zweigelt Loss 2020 12/750ml</t>
  </si>
  <si>
    <t xml:space="preserve">Rocim </t>
  </si>
  <si>
    <t>Russian River Pinot Noir 2021</t>
  </si>
  <si>
    <t>EXWAREHOUSE NJ PRICE</t>
  </si>
  <si>
    <t>Le Val</t>
  </si>
  <si>
    <t xml:space="preserve">Rose </t>
  </si>
  <si>
    <t xml:space="preserve">Roche D’Arjac </t>
  </si>
  <si>
    <t xml:space="preserve">Chateau Myron de L’ Enclos </t>
  </si>
  <si>
    <t>Moulis</t>
  </si>
  <si>
    <t xml:space="preserve">Cèdres D’ Hosten </t>
  </si>
  <si>
    <t>Listrac</t>
  </si>
  <si>
    <t>Haut Medoc</t>
  </si>
  <si>
    <t xml:space="preserve">Chateau Lamothe Bergeron </t>
  </si>
  <si>
    <t xml:space="preserve">Chateau Jupille Carillon </t>
  </si>
  <si>
    <t>St. Emillion</t>
  </si>
  <si>
    <t>Barbera d'Asti</t>
  </si>
  <si>
    <t>Les Rocailles</t>
  </si>
  <si>
    <t>2021 Apremont</t>
  </si>
  <si>
    <t>2021 Mondeuse</t>
  </si>
  <si>
    <t xml:space="preserve">Elliot Burt Lake County </t>
  </si>
  <si>
    <t xml:space="preserve">Four Horns Sonoma </t>
  </si>
  <si>
    <t>Cabernet Franc 2020</t>
  </si>
  <si>
    <t>Tanglerose Backyard Red Lot 22A, Monterey, California</t>
  </si>
  <si>
    <t>New vintage</t>
  </si>
  <si>
    <t>Château de Cary Potet Montagny Les Bassets</t>
  </si>
  <si>
    <t xml:space="preserve">Château Léo de Prades St Estèphe </t>
  </si>
  <si>
    <t>Nuragus di Cag 2021 12/750ml</t>
  </si>
  <si>
    <t>Vermentino 2021 12/750ml</t>
  </si>
  <si>
    <t>Dinostro 2020 12/750ml</t>
  </si>
  <si>
    <t>Veltliner Loss 2021 12/750ml</t>
  </si>
  <si>
    <t>Savennieres 2019 12/750ml</t>
  </si>
  <si>
    <t>Barolo Borzoni 2016 6/750ml</t>
  </si>
  <si>
    <t>Langhe Nebbiolo 2020 12/750ml</t>
  </si>
  <si>
    <t>Mariana Branco 2021 12/750ml</t>
  </si>
  <si>
    <t>Grand Cru Bougr 2020 12/750ml</t>
  </si>
  <si>
    <t>Vaudesir 2020 12/750ml</t>
  </si>
  <si>
    <t>Falanghina 2021 12/750ml</t>
  </si>
  <si>
    <t>Oi Ni Camp 2019 12/750ml</t>
  </si>
  <si>
    <t>Sancerre Blanc 2021 12/750ml</t>
  </si>
  <si>
    <t>Barolo 2017 12/750ml</t>
  </si>
  <si>
    <t>Cannubi 2017 6/750ml</t>
  </si>
  <si>
    <t>Dolcetto 2021 12/750ml</t>
  </si>
  <si>
    <t>Barolo di Barolo 2017 6/750ml</t>
  </si>
  <si>
    <t>Girard Doreau</t>
  </si>
  <si>
    <t>2020 Monthelie VV</t>
  </si>
  <si>
    <t>Domaine Roy</t>
  </si>
  <si>
    <t>2019 Auxey Duresses Rouge 1er Cru "Duresses"</t>
  </si>
  <si>
    <t>2019 Auxey Duresses Blanc 1er Cru "Duresses"</t>
  </si>
  <si>
    <t>Damien Martin</t>
  </si>
  <si>
    <t>2020 Bourgogne Rouge</t>
  </si>
  <si>
    <t>2020 "En Coteaux" Pinot Noir</t>
  </si>
  <si>
    <t>Chateau Haut-Marin</t>
  </si>
  <si>
    <t>2021 Bordeaux Sauvignon Blanc</t>
  </si>
  <si>
    <t>Grandi Mori</t>
  </si>
  <si>
    <t>Graca</t>
  </si>
  <si>
    <t>Douro Reserva</t>
  </si>
  <si>
    <t>Quartz</t>
  </si>
  <si>
    <t>Irancy 2019 12/750ml</t>
  </si>
  <si>
    <t>Chorey LB Rg 'Tue B' 2020 12/750ml</t>
  </si>
  <si>
    <t>Corton Charlem 2020 12/750ml</t>
  </si>
  <si>
    <t>PV Sous Fertille 2020 12/750ml</t>
  </si>
  <si>
    <t>SLB Bl Les Verg 2020 12/750ml</t>
  </si>
  <si>
    <t>SLB R Les Verg 2020 12/750ml</t>
  </si>
  <si>
    <t>PV Blanc Les Pins 2020 12/750ml</t>
  </si>
  <si>
    <t>Bourgogne Rge Meix Grapin 2019 12/750ml</t>
  </si>
  <si>
    <t>Bourgogne Rge Meix Grapin 2020 12/750ml</t>
  </si>
  <si>
    <t>Bourg Rouge Les Riaux 2020 12/750ml</t>
  </si>
  <si>
    <t>Pommard Les Cras 2020 12/750ml</t>
  </si>
  <si>
    <t>Zeppelin Qba 2021 12/750ml</t>
  </si>
  <si>
    <t>Fiano Avellino 2021 12/750ml</t>
  </si>
  <si>
    <t>Santenay 1er Cru Clos Tavannes 2020 6/750ml</t>
  </si>
  <si>
    <t>Volnay 1er Cru En Cailleret 2020 6/750ml</t>
  </si>
  <si>
    <t>Puligny Montrachet Le Cailleret 2020 6/750ml</t>
  </si>
  <si>
    <t>Grand Cru Clos du Roi 2020 6/750ml</t>
  </si>
  <si>
    <t xml:space="preserve">Piangrillo </t>
  </si>
  <si>
    <t>Grecanico</t>
  </si>
  <si>
    <t>Pioppa</t>
  </si>
  <si>
    <t>2021 Lancre Rose, Medrano, Argentina</t>
  </si>
  <si>
    <t>2021 Three Hearts Rose, Medrano Argentina</t>
  </si>
  <si>
    <t>2021 Jitterbug, Sauvignon Blanc, Lodi California</t>
  </si>
  <si>
    <t>2021 Cabellerina De Luna, White Blend, Penedes Spain</t>
  </si>
  <si>
    <t>2021 Smirk, Muscat, Western Cape South Africa</t>
  </si>
  <si>
    <t>Ventoux La Jeanna 2020 12/750ml</t>
  </si>
  <si>
    <t>Pouilly-Fuisse Petits 2020 12/750ml</t>
  </si>
  <si>
    <t>Veld Elise Kab 2021 12/750ml</t>
  </si>
  <si>
    <t>Barbera D'Asti 2020 12/750ml</t>
  </si>
  <si>
    <t>Muscadet Quatre Routes 2021 12/750ml</t>
  </si>
  <si>
    <t>Blanc 2020 12/750ml</t>
  </si>
  <si>
    <t>Rouge 2020 12/750ml</t>
  </si>
  <si>
    <t>Sancerre Blanc 2021 24/375ml</t>
  </si>
  <si>
    <t xml:space="preserve">2017 Auxey Duresses Blanc 1er Cry "Le Val" </t>
  </si>
  <si>
    <t>C'est Moi</t>
  </si>
  <si>
    <t>Yvon Mau</t>
  </si>
  <si>
    <t>St. Emilion Bordeaux</t>
  </si>
  <si>
    <t>Chateau Tour Haut Vignoble</t>
  </si>
  <si>
    <t>St. Estephe</t>
  </si>
  <si>
    <t>Premius</t>
  </si>
  <si>
    <t>Bordeaux Rose'</t>
  </si>
  <si>
    <t>Etna Bianco</t>
  </si>
  <si>
    <t>Secco</t>
  </si>
  <si>
    <t>Le Petit Cochonnet</t>
  </si>
  <si>
    <t>Chateau des Sources</t>
  </si>
  <si>
    <t>Costieres des Nimes</t>
  </si>
  <si>
    <t>Tres Castas Reserva</t>
  </si>
  <si>
    <t>Domaine de Sareval</t>
  </si>
  <si>
    <t>Cotes du Rhone Villages</t>
  </si>
  <si>
    <t>Prosecco Rose'</t>
  </si>
  <si>
    <t>Bianchi</t>
  </si>
  <si>
    <t>Gattinara Riserva</t>
  </si>
  <si>
    <t>Merayo</t>
  </si>
  <si>
    <t>Godello</t>
  </si>
  <si>
    <t>Eyguestre</t>
  </si>
  <si>
    <t>Infinitum</t>
  </si>
  <si>
    <t>2021 Three Hearts Rosé, Medrano, Argentina</t>
  </si>
  <si>
    <t>2021 Polpo Blu, Pecorino Terre di Chieti IGP, Italy</t>
  </si>
  <si>
    <t>2020 Bentgate, Lodi Cabernet Sauvignon, California</t>
  </si>
  <si>
    <t>2021 Rayado, Central Valley Cabernet Sauvignon, Chile</t>
  </si>
  <si>
    <t>Marsannay En Combereau 2020 12/750ml</t>
  </si>
  <si>
    <t>Fixin 2020 12/750ml</t>
  </si>
  <si>
    <t>Morey St Denis 2020 12/750ml</t>
  </si>
  <si>
    <t>Chambolle Musigny 2020 12/750ml</t>
  </si>
  <si>
    <t>Nuits St George 2020 12/750ml</t>
  </si>
  <si>
    <t>Ladoix 2020 12/750ml</t>
  </si>
  <si>
    <t>Bourgogne Rouge 2020 12/750ml</t>
  </si>
  <si>
    <t>Pernand Vergelesses Blanc 2020 12/750ml</t>
  </si>
  <si>
    <t>St Romain Blanc 2020 12/750ml</t>
  </si>
  <si>
    <t>Meursault Blanc 2020 12/750ml</t>
  </si>
  <si>
    <t>Marsannay Blanc 2020 12/750ml</t>
  </si>
  <si>
    <t>Koji et Jae Aligote VV BIO 2020</t>
  </si>
  <si>
    <t>Koji et Jae Hwa Bourgogne Rouge VV BIO 2020</t>
  </si>
  <si>
    <t>1897 Rose</t>
  </si>
  <si>
    <t>2021 Amico de Penna, Bianco Umbria IGT, Italy</t>
  </si>
  <si>
    <t>2021 Medaglione, Rossp Umbria IGT, Italy</t>
  </si>
  <si>
    <t>Sol de Nit</t>
  </si>
  <si>
    <t>Horse Heaven Cabernet Sauvignon Bin 0627</t>
  </si>
  <si>
    <t>Podere Sette</t>
  </si>
  <si>
    <t>Bolgheri Rosso Superiore</t>
  </si>
  <si>
    <t>Spritzatto</t>
  </si>
  <si>
    <t>Aperitivo Originale</t>
  </si>
  <si>
    <t>Le Plantey 2015</t>
  </si>
  <si>
    <t>Macay 2016</t>
  </si>
  <si>
    <t xml:space="preserve">2019 Cotes de Beaune Chardonnay </t>
  </si>
  <si>
    <t xml:space="preserve">2019 Auxey Duresses 1er Cru Blanc “Le Val” </t>
  </si>
  <si>
    <t>$180 (6-pk.)</t>
  </si>
  <si>
    <t xml:space="preserve">Sonoma Crest </t>
  </si>
  <si>
    <t xml:space="preserve">Izel </t>
  </si>
  <si>
    <t>Chardonnay 2020</t>
  </si>
  <si>
    <t>Cabernet 2018</t>
  </si>
  <si>
    <t>Malbec Blend 2020</t>
  </si>
  <si>
    <t>Manzoni Bianco 2020 12/750ml</t>
  </si>
  <si>
    <t>Nosiola White 2020 12/750ml</t>
  </si>
  <si>
    <t>Valente 2020 12/750ml</t>
  </si>
  <si>
    <t>Greco di Tufo</t>
  </si>
  <si>
    <t>Maple Cream</t>
  </si>
  <si>
    <t>Leone d'Oro</t>
  </si>
  <si>
    <t>Tenuta Bellafonte</t>
  </si>
  <si>
    <t>Sperella Trebbiano Spoletino</t>
  </si>
  <si>
    <t>Pomontino Montefalco Rosso</t>
  </si>
  <si>
    <t>Collenottolo Montefalco Sagrantino</t>
  </si>
  <si>
    <t>Terre di Carlin</t>
  </si>
  <si>
    <t>Thea</t>
  </si>
  <si>
    <t>Bouvery</t>
  </si>
  <si>
    <t>Chocolate Vodka</t>
  </si>
  <si>
    <t>2018 Steeple Street, Chardonnay, California</t>
  </si>
  <si>
    <t>Cabernet Sauvignon 2020 12/750ml</t>
  </si>
  <si>
    <t>Lorenzo Melani</t>
  </si>
  <si>
    <t>NEW PRICING IN RED</t>
  </si>
  <si>
    <t xml:space="preserve">Dom. L’Ansignan </t>
  </si>
  <si>
    <t>Les Petites Grappes 2021</t>
  </si>
  <si>
    <t xml:space="preserve">Roland Tissier </t>
  </si>
  <si>
    <t>Sancerre Blanc 2022</t>
  </si>
  <si>
    <t>Raio de Luz 2020</t>
  </si>
  <si>
    <t>Koji et Jae Hwa Coteaux de Bourguignons Blanc 2020</t>
  </si>
  <si>
    <t>Sancerre BL 2022 12/750ml</t>
  </si>
  <si>
    <t>Bourgogne Blanc 2021 12/750ml</t>
  </si>
  <si>
    <t>Chassagne Mont Blanc 2021 12/750ml</t>
  </si>
  <si>
    <t>Rully 2021 12/750ml</t>
  </si>
  <si>
    <t>Bourgogne Rge Meix Grapin 2021 12/750ml</t>
  </si>
  <si>
    <t>Ninette Rose 2022 12/750ml</t>
  </si>
  <si>
    <t>Les Grenadines 2022</t>
  </si>
  <si>
    <t>Puligny Montrachet 2021 12/750ml</t>
  </si>
  <si>
    <t>Moscato d'Asti 2022 12/750ml</t>
  </si>
  <si>
    <t>Ikon Red</t>
  </si>
  <si>
    <t>Vinho Verde</t>
  </si>
  <si>
    <t>E' Arte Rosso</t>
  </si>
  <si>
    <t>E' Arte Verdeca</t>
  </si>
  <si>
    <t>Podere la Pace</t>
  </si>
  <si>
    <t>Pittoresco</t>
  </si>
  <si>
    <t>Toscana White Label</t>
  </si>
  <si>
    <t>Toscana Gold Label</t>
  </si>
  <si>
    <t>Product SKU</t>
  </si>
  <si>
    <t>CLF117</t>
  </si>
  <si>
    <t>DOM011</t>
  </si>
  <si>
    <t>DOM012</t>
  </si>
  <si>
    <t>ARG054</t>
  </si>
  <si>
    <t>FRA302</t>
  </si>
  <si>
    <t>ITA722</t>
  </si>
  <si>
    <t>MTC106</t>
  </si>
  <si>
    <t>ARG052</t>
  </si>
  <si>
    <t>MTC107</t>
  </si>
  <si>
    <t>ARG055</t>
  </si>
  <si>
    <t>LOD108</t>
  </si>
  <si>
    <t>LOD109</t>
  </si>
  <si>
    <t>SPA116</t>
  </si>
  <si>
    <t>SOA115</t>
  </si>
  <si>
    <t>ARG056</t>
  </si>
  <si>
    <t>ITA726</t>
  </si>
  <si>
    <t>LOD110</t>
  </si>
  <si>
    <t>CHI134</t>
  </si>
  <si>
    <t>ITA729</t>
  </si>
  <si>
    <t>ITA730</t>
  </si>
  <si>
    <t>CLF123</t>
  </si>
  <si>
    <t>Jean Pascal Aubron</t>
  </si>
  <si>
    <t>Folle Blanche 2020</t>
  </si>
  <si>
    <t>Sancerre Blanc Chavignol 2022 12/750ml</t>
  </si>
  <si>
    <t>Sancerre Rose 2022 12/750ml</t>
  </si>
  <si>
    <t>Macon Les Morizottes 2021 12/750ml</t>
  </si>
  <si>
    <t>Pouilly Fuisse 2021</t>
  </si>
  <si>
    <t>Touriga Nacional 2020 12/750ml</t>
  </si>
  <si>
    <t>Nat'cool Branco 2021 12/1L</t>
  </si>
  <si>
    <t>Vale do Rocim 2021</t>
  </si>
  <si>
    <t>Goivo Vinho Verde 2021 12/750ml</t>
  </si>
  <si>
    <t>Langhe Chardonnay 2021 12/750ml</t>
  </si>
  <si>
    <t>Roero Arneis 2021 12/750ml</t>
  </si>
  <si>
    <t>Barbera D'Asti 2021 12/750ml</t>
  </si>
  <si>
    <t>LOD111</t>
  </si>
  <si>
    <t>2021 Small Hours, Lodi Zinfandel, California</t>
  </si>
  <si>
    <t>TGW001</t>
  </si>
  <si>
    <t>2020 Holy Chic, Chenin Blanc, Western Cape, South Africa</t>
  </si>
  <si>
    <t>TGW002</t>
  </si>
  <si>
    <t>Besti, Sweet Red Blend, California</t>
  </si>
  <si>
    <t>TGW005</t>
  </si>
  <si>
    <t>2018 Talk Sauce, Chardonnay, California</t>
  </si>
  <si>
    <t>TGW006</t>
  </si>
  <si>
    <t>2016 Yay Day, Red Blend, Washington</t>
  </si>
  <si>
    <t>Champagne NV</t>
  </si>
  <si>
    <t>Jeff Carrel</t>
  </si>
  <si>
    <t>Sancerre Blanc Silex 2021 12/750ml</t>
  </si>
  <si>
    <t>Mariana Rose 2022 12/750ml</t>
  </si>
  <si>
    <t>Chateau de Lussac 2019</t>
  </si>
  <si>
    <t>Closerie Malescasse 2017</t>
  </si>
  <si>
    <t>Cèdres D’ Hosten 2016</t>
  </si>
  <si>
    <t>Chateau Puygueraud  2018</t>
  </si>
  <si>
    <t>Cotes de Francs</t>
  </si>
  <si>
    <t>Chateau La Petit Lafitte</t>
  </si>
  <si>
    <t>Pessac-Leognan</t>
  </si>
  <si>
    <t>Chateau Meyney St. Estephe 2018</t>
  </si>
  <si>
    <t>Chateau Malescasse 2015</t>
  </si>
  <si>
    <t>Closerie Malescasse 2016</t>
  </si>
  <si>
    <t>Bordeaux 2022 Rose 12/750ml</t>
  </si>
  <si>
    <t>Bel a Ciao</t>
  </si>
  <si>
    <t>2021 Vin Orange Skin Contact Semillon</t>
  </si>
  <si>
    <t xml:space="preserve">Absinthia Absinthe </t>
  </si>
  <si>
    <t>Blanche   6/375ml</t>
  </si>
  <si>
    <t>Absinthia Absinthe</t>
  </si>
  <si>
    <t>Verte   6/375ml</t>
  </si>
  <si>
    <t>Barrel Aged   6/375ml</t>
  </si>
  <si>
    <t>Gift Pack   3-pk/2oz</t>
  </si>
  <si>
    <t xml:space="preserve">Monte Xanic </t>
  </si>
  <si>
    <t>Sauvignon Blanc – 12/750 ml.</t>
  </si>
  <si>
    <t>Rose – 12/750 ml.</t>
  </si>
  <si>
    <t>Cabernet Sauvignon – 12/750 ml.</t>
  </si>
  <si>
    <t>Gran Ricardo – 6/750 ml.</t>
  </si>
  <si>
    <t>Blanco – 12/750 ml.</t>
  </si>
  <si>
    <t>Unico – 6/750 ml.</t>
  </si>
  <si>
    <t>Naranja 12/750 ml</t>
  </si>
  <si>
    <t>Scielo Tinto – 12/750 ml.</t>
  </si>
  <si>
    <t>No Name Road</t>
  </si>
  <si>
    <t>Red Hills Cabernet</t>
  </si>
  <si>
    <t>Alexander Valley Cabernet Sauvignon</t>
  </si>
  <si>
    <t>375 ml</t>
  </si>
  <si>
    <t>6 oz</t>
  </si>
  <si>
    <t>750 ml</t>
  </si>
  <si>
    <t>Calixa Chardonnay – 12/750 ml.</t>
  </si>
  <si>
    <t>Calixa Syrah – 12/750 ml.</t>
  </si>
  <si>
    <t>Santo Tomas</t>
  </si>
  <si>
    <t>Mision Blanco – 12/750 ml.</t>
  </si>
  <si>
    <t>Mision Tnto – 12/750 ml.</t>
  </si>
  <si>
    <t>RGMX</t>
  </si>
  <si>
    <t xml:space="preserve">Rompe Corazon </t>
  </si>
  <si>
    <t>Joven – 6/750 ml.</t>
  </si>
  <si>
    <t>Repo – 6/750 ml.</t>
  </si>
  <si>
    <t>SELECCIÓN 12/750 ml</t>
  </si>
  <si>
    <t>EDICION LIMITADA MALBEC 12/750 ml</t>
  </si>
  <si>
    <t>EDICION LIMITADA CABERNET FRANC 12/750 ml</t>
  </si>
  <si>
    <t>BARBERA</t>
  </si>
  <si>
    <t xml:space="preserve">CHENIN BLANC </t>
  </si>
  <si>
    <t>Charro</t>
  </si>
  <si>
    <t>CHARRO 4/6 - 355ml</t>
  </si>
  <si>
    <t>355ml</t>
  </si>
  <si>
    <t>Reves</t>
  </si>
  <si>
    <t>REVES (MEXICAN WHISKEY) 12/750 ml.</t>
  </si>
  <si>
    <t>Rompope</t>
  </si>
  <si>
    <t>ROMPOPE 12/1L</t>
  </si>
  <si>
    <t>1 L</t>
  </si>
  <si>
    <t>Tipsy Spritzers</t>
  </si>
  <si>
    <t xml:space="preserve">Tipsy Orange 6 / (4pk 12oz cans) </t>
  </si>
  <si>
    <t>12 oz</t>
  </si>
  <si>
    <t xml:space="preserve">Tipsy Grapefuit 6 / (4pk 12oz cans) </t>
  </si>
  <si>
    <t xml:space="preserve">Tipsy Limonata 6 /  (4pk 12oz cans) </t>
  </si>
  <si>
    <t xml:space="preserve">Tipsy Blackberry 6 /  (4pk 12oz cans) </t>
  </si>
  <si>
    <t>Cave de Bissey Le Clos d'Augustin Bourgogne Chardonnay</t>
  </si>
  <si>
    <t>Domaine Guillaume Curveux Macon Fuisse</t>
  </si>
  <si>
    <t>CHAMPAGNE ADELAÏDE DE CASTLLAC</t>
  </si>
  <si>
    <t>Gold HOXXOH</t>
  </si>
  <si>
    <t>Ruby HOXXOH</t>
  </si>
  <si>
    <t>Grand Cru HOXXOH</t>
  </si>
  <si>
    <t>WSET</t>
  </si>
  <si>
    <t>Kit L1</t>
  </si>
  <si>
    <t>50ml</t>
  </si>
  <si>
    <t>Kit L2</t>
  </si>
  <si>
    <t>Kit L3</t>
  </si>
  <si>
    <t>Passione Reale Appasimento Puglia</t>
  </si>
  <si>
    <t>Vermentino</t>
  </si>
  <si>
    <t>Oceanic Azores 2021</t>
  </si>
  <si>
    <t>Petit Chablis 2021 12/750ml</t>
  </si>
  <si>
    <t>AC Chablis 2021 12/750ml</t>
  </si>
  <si>
    <t>Sechet 2021 12/750ml</t>
  </si>
  <si>
    <t>Montmains 2021 12/750ml</t>
  </si>
  <si>
    <t>Mont de Milieu 2021 12/750ml</t>
  </si>
  <si>
    <t>Les Fourneaux 2021 12/750ml</t>
  </si>
  <si>
    <t>2021 Meursault</t>
  </si>
  <si>
    <t>2020 Domaines des Gardes Syrah</t>
  </si>
  <si>
    <t>2022 Rosé de Savoie</t>
  </si>
  <si>
    <t>Rose 202212/750ml</t>
  </si>
  <si>
    <t>St. Cyrgues</t>
  </si>
  <si>
    <t xml:space="preserve">Lambrusco </t>
  </si>
  <si>
    <t>2019 Montavril Cote Chalonnaise Blanc</t>
  </si>
  <si>
    <t>2018 Montavril Cote Chalonnaise Blanc</t>
  </si>
  <si>
    <t>2021 Montavril Cote Chalonnaise Rouge non bois</t>
  </si>
  <si>
    <t>2021 Montavril Cote Chalonnaise Rouge oak aged</t>
  </si>
  <si>
    <t>2020 Aligote VV</t>
  </si>
  <si>
    <t>2018 DSM Vin D'Altitude Sous la Montagne</t>
  </si>
  <si>
    <t>2016 DSM Vin D'Altitude Sous la Montagne</t>
  </si>
  <si>
    <t>Mousse-Tache Sparkling Chenin NV</t>
  </si>
  <si>
    <t>Mousse-Tache Sparkling Malbec Rose NV</t>
  </si>
  <si>
    <t>Pinot Grigio IGT 2021 12/750ml</t>
  </si>
  <si>
    <t>Ventoux Cuvee Leonard 2018 12/750ml</t>
  </si>
  <si>
    <t>Pommard Les Cras 2021 12/750ml</t>
  </si>
  <si>
    <t>Gevery Chambertin 2020 12/750ml</t>
  </si>
  <si>
    <t>Passetoutgrains 2020 12/750ml</t>
  </si>
  <si>
    <t>Bordeaux Blanc 2021 12/750ml</t>
  </si>
  <si>
    <t>Barbaresco Ricut 2017 12/750ml</t>
  </si>
  <si>
    <t>Barbaresco Sori 2017 12/750ml</t>
  </si>
  <si>
    <t>Barbera D'Alba Du Gir 2019 12/750ml</t>
  </si>
  <si>
    <t>Brachetto Birbet NV 12/750ml</t>
  </si>
  <si>
    <t>Mariana Tinto 2021 12/750ml</t>
  </si>
  <si>
    <t>Grand Cru Bougr 2021 12/750ml</t>
  </si>
  <si>
    <t>Vaudesir 2021 12/750ml</t>
  </si>
  <si>
    <t>Aglianico 2020 12/750ml</t>
  </si>
  <si>
    <t>Taruasi 2018 12/750ml</t>
  </si>
  <si>
    <t>Willamette Commuter Cuvee Pinot Noir 2021 12/750ml</t>
  </si>
  <si>
    <t>FRENCH LIBATION ITEM PRICE POSTING WITH VOTTO FOR JUNE 2023</t>
  </si>
  <si>
    <t>AUS309</t>
  </si>
  <si>
    <t>2022 Hot Ticket, South Eastern Australia, Shiraz</t>
  </si>
  <si>
    <t>AUS308</t>
  </si>
  <si>
    <t>2022 Peekaboo, South Eastern Australia, Chardonnay</t>
  </si>
  <si>
    <t>Pua Mezcal</t>
  </si>
  <si>
    <t>Ensamble</t>
  </si>
  <si>
    <t>Reposado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</si>
</sst>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&quot;£&quot;* #,##0.00_-;\-&quot;£&quot;* #,##0.00_-;_-&quot;£&quot;* &quot;-&quot;??_-;_-@_-"/>
    <numFmt numFmtId="166" formatCode="[$$-409]#,##0.00;\-[$$-409]#,##0.00"/>
    <numFmt numFmtId="167" formatCode="&quot;$&quot;#,##0;[Red]\-&quot;$&quot;#,##0"/>
    <numFmt numFmtId="168" formatCode="&quot;$&quot;#,##0.00;[Red]\-&quot;$&quot;#,##0.00"/>
  </numFmts>
  <fonts count="97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Helvetica"/>
      <family val="2"/>
      <scheme val="minor"/>
    </font>
    <font>
      <b/>
      <sz val="11"/>
      <color theme="1"/>
      <name val="Helvetica"/>
      <family val="2"/>
      <scheme val="minor"/>
    </font>
    <font>
      <sz val="11"/>
      <color rgb="FFFF0000"/>
      <name val="Helvetica"/>
      <family val="2"/>
      <scheme val="minor"/>
    </font>
    <font>
      <sz val="11"/>
      <color theme="0"/>
      <name val="Helvetica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indexed="10"/>
      <name val="Calibri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u/>
      <sz val="11"/>
      <color theme="10"/>
      <name val="Helvetica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8"/>
      <color theme="3"/>
      <name val="Helvetica"/>
      <family val="2"/>
      <scheme val="major"/>
    </font>
    <font>
      <b/>
      <sz val="15"/>
      <color theme="3"/>
      <name val="Helvetica"/>
      <family val="2"/>
      <scheme val="minor"/>
    </font>
    <font>
      <b/>
      <sz val="13"/>
      <color theme="3"/>
      <name val="Helvetica"/>
      <family val="2"/>
      <scheme val="minor"/>
    </font>
    <font>
      <b/>
      <sz val="11"/>
      <color theme="3"/>
      <name val="Helvetica"/>
      <family val="2"/>
      <scheme val="minor"/>
    </font>
    <font>
      <sz val="11"/>
      <color rgb="FF006100"/>
      <name val="Helvetica"/>
      <family val="2"/>
      <scheme val="minor"/>
    </font>
    <font>
      <sz val="11"/>
      <color rgb="FF9C0006"/>
      <name val="Helvetica"/>
      <family val="2"/>
      <scheme val="minor"/>
    </font>
    <font>
      <sz val="11"/>
      <color rgb="FF3F3F76"/>
      <name val="Helvetica"/>
      <family val="2"/>
      <scheme val="minor"/>
    </font>
    <font>
      <b/>
      <sz val="11"/>
      <color rgb="FF3F3F3F"/>
      <name val="Helvetica"/>
      <family val="2"/>
      <scheme val="minor"/>
    </font>
    <font>
      <b/>
      <sz val="11"/>
      <color rgb="FFFA7D00"/>
      <name val="Helvetica"/>
      <family val="2"/>
      <scheme val="minor"/>
    </font>
    <font>
      <sz val="11"/>
      <color rgb="FFFA7D00"/>
      <name val="Helvetica"/>
      <family val="2"/>
      <scheme val="minor"/>
    </font>
    <font>
      <b/>
      <sz val="11"/>
      <color theme="0"/>
      <name val="Helvetica"/>
      <family val="2"/>
      <scheme val="minor"/>
    </font>
    <font>
      <i/>
      <sz val="11"/>
      <color rgb="FF7F7F7F"/>
      <name val="Helvetica"/>
      <family val="2"/>
      <scheme val="minor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11"/>
      <color indexed="8"/>
      <name val="Calibri"/>
      <family val="2"/>
    </font>
    <font>
      <sz val="11"/>
      <color rgb="FF9C6500"/>
      <name val="Helvetica"/>
      <family val="2"/>
      <scheme val="minor"/>
    </font>
    <font>
      <sz val="12"/>
      <color indexed="8"/>
      <name val="Verdana"/>
      <family val="2"/>
    </font>
    <font>
      <sz val="12"/>
      <color theme="1"/>
      <name val="Helvetica"/>
      <family val="2"/>
      <scheme val="minor"/>
    </font>
    <font>
      <sz val="12"/>
      <name val="Helvetica"/>
      <family val="2"/>
      <scheme val="minor"/>
    </font>
    <font>
      <sz val="12"/>
      <color indexed="8"/>
      <name val="Verdana"/>
      <family val="2"/>
    </font>
    <font>
      <b/>
      <sz val="18"/>
      <color theme="3"/>
      <name val="Helvetica"/>
      <family val="2"/>
      <scheme val="major"/>
    </font>
    <font>
      <sz val="11"/>
      <color theme="1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b/>
      <u/>
      <sz val="16"/>
      <color theme="1"/>
      <name val="Helvetica"/>
      <family val="2"/>
      <scheme val="minor"/>
    </font>
    <font>
      <b/>
      <u/>
      <sz val="11"/>
      <color theme="1"/>
      <name val="Helvetica"/>
      <family val="2"/>
      <scheme val="minor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2"/>
      <color rgb="FFFF0000"/>
      <name val="Helvetica"/>
      <family val="2"/>
      <scheme val="minor"/>
    </font>
    <font>
      <sz val="22"/>
      <name val="Helvetica"/>
      <family val="2"/>
      <scheme val="minor"/>
    </font>
    <font>
      <b/>
      <sz val="22"/>
      <color theme="1"/>
      <name val="Helvetica"/>
      <family val="2"/>
      <scheme val="minor"/>
    </font>
    <font>
      <sz val="18"/>
      <color theme="1" tint="0.34998626667073579"/>
      <name val="Helvetica"/>
      <family val="2"/>
      <scheme val="minor"/>
    </font>
    <font>
      <b/>
      <sz val="28"/>
      <color theme="1"/>
      <name val="Helvetica"/>
      <family val="2"/>
      <scheme val="minor"/>
    </font>
    <font>
      <sz val="20"/>
      <color theme="1"/>
      <name val="Helvetica"/>
      <family val="2"/>
      <scheme val="minor"/>
    </font>
    <font>
      <sz val="18"/>
      <color rgb="FFFF0000"/>
      <name val="Helvetica"/>
      <family val="2"/>
      <scheme val="minor"/>
    </font>
    <font>
      <b/>
      <sz val="36"/>
      <color theme="1"/>
      <name val="Helvetica"/>
      <family val="2"/>
      <scheme val="minor"/>
    </font>
    <font>
      <sz val="20"/>
      <color rgb="FF0070C0"/>
      <name val="Helvetica"/>
      <family val="2"/>
      <scheme val="minor"/>
    </font>
    <font>
      <sz val="18"/>
      <color rgb="FF0070C0"/>
      <name val="Helvetica"/>
      <family val="2"/>
      <scheme val="minor"/>
    </font>
    <font>
      <sz val="20"/>
      <color rgb="FFFF0000"/>
      <name val="Calibri (Body)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32"/>
      <color theme="1"/>
      <name val="Helvetica"/>
      <family val="2"/>
      <scheme val="minor"/>
    </font>
    <font>
      <sz val="20"/>
      <color rgb="FFFF0000"/>
      <name val="Helvetica"/>
      <family val="2"/>
      <scheme val="minor"/>
    </font>
    <font>
      <sz val="10"/>
      <color rgb="FF000000"/>
      <name val="Arial"/>
      <family val="2"/>
    </font>
    <font>
      <sz val="10"/>
      <color rgb="FF000000"/>
      <name val="Helvetica"/>
      <family val="2"/>
      <scheme val="minor"/>
    </font>
    <font>
      <strike/>
      <sz val="10"/>
      <color rgb="FF000000"/>
      <name val="Arial"/>
      <family val="2"/>
    </font>
    <font>
      <sz val="12"/>
      <color rgb="FF000000"/>
      <name val="Verdana"/>
      <family val="2"/>
    </font>
    <font>
      <u/>
      <sz val="22"/>
      <name val="Helvetica"/>
      <family val="2"/>
      <scheme val="minor"/>
    </font>
    <font>
      <sz val="20"/>
      <name val="Helvetica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73">
    <xf numFmtId="0" fontId="0" fillId="0" borderId="0" applyNumberFormat="0" applyFill="0" applyBorder="0" applyProtection="0">
      <alignment vertical="top" wrapText="1"/>
    </xf>
    <xf numFmtId="0" fontId="21" fillId="0" borderId="1"/>
    <xf numFmtId="0" fontId="22" fillId="0" borderId="1"/>
    <xf numFmtId="44" fontId="22" fillId="0" borderId="1" applyFont="0" applyFill="0" applyBorder="0" applyAlignment="0" applyProtection="0"/>
    <xf numFmtId="0" fontId="25" fillId="2" borderId="1" applyNumberFormat="0" applyBorder="0" applyAlignment="0" applyProtection="0"/>
    <xf numFmtId="0" fontId="19" fillId="4" borderId="1" applyNumberFormat="0" applyBorder="0" applyAlignment="0" applyProtection="0"/>
    <xf numFmtId="0" fontId="19" fillId="5" borderId="1" applyNumberFormat="0" applyBorder="0" applyAlignment="0" applyProtection="0"/>
    <xf numFmtId="0" fontId="19" fillId="6" borderId="1" applyNumberFormat="0" applyBorder="0" applyAlignment="0" applyProtection="0"/>
    <xf numFmtId="0" fontId="19" fillId="7" borderId="1" applyNumberFormat="0" applyBorder="0" applyAlignment="0" applyProtection="0"/>
    <xf numFmtId="0" fontId="19" fillId="8" borderId="1" applyNumberFormat="0" applyBorder="0" applyAlignment="0" applyProtection="0"/>
    <xf numFmtId="0" fontId="19" fillId="9" borderId="1" applyNumberFormat="0" applyBorder="0" applyAlignment="0" applyProtection="0"/>
    <xf numFmtId="0" fontId="19" fillId="10" borderId="1" applyNumberFormat="0" applyBorder="0" applyAlignment="0" applyProtection="0"/>
    <xf numFmtId="0" fontId="19" fillId="11" borderId="1" applyNumberFormat="0" applyBorder="0" applyAlignment="0" applyProtection="0"/>
    <xf numFmtId="0" fontId="19" fillId="12" borderId="1" applyNumberFormat="0" applyBorder="0" applyAlignment="0" applyProtection="0"/>
    <xf numFmtId="0" fontId="19" fillId="13" borderId="1" applyNumberFormat="0" applyBorder="0" applyAlignment="0" applyProtection="0"/>
    <xf numFmtId="0" fontId="19" fillId="14" borderId="1" applyNumberFormat="0" applyBorder="0" applyAlignment="0" applyProtection="0"/>
    <xf numFmtId="0" fontId="19" fillId="15" borderId="1" applyNumberFormat="0" applyBorder="0" applyAlignment="0" applyProtection="0"/>
    <xf numFmtId="0" fontId="26" fillId="16" borderId="1" applyNumberFormat="0" applyBorder="0" applyAlignment="0" applyProtection="0"/>
    <xf numFmtId="0" fontId="26" fillId="17" borderId="1" applyNumberFormat="0" applyBorder="0" applyAlignment="0" applyProtection="0"/>
    <xf numFmtId="0" fontId="26" fillId="18" borderId="1" applyNumberFormat="0" applyBorder="0" applyAlignment="0" applyProtection="0"/>
    <xf numFmtId="0" fontId="26" fillId="19" borderId="1" applyNumberFormat="0" applyBorder="0" applyAlignment="0" applyProtection="0"/>
    <xf numFmtId="0" fontId="26" fillId="20" borderId="1" applyNumberFormat="0" applyBorder="0" applyAlignment="0" applyProtection="0"/>
    <xf numFmtId="0" fontId="26" fillId="21" borderId="1" applyNumberFormat="0" applyBorder="0" applyAlignment="0" applyProtection="0"/>
    <xf numFmtId="0" fontId="26" fillId="22" borderId="1" applyNumberFormat="0" applyBorder="0" applyAlignment="0" applyProtection="0"/>
    <xf numFmtId="0" fontId="26" fillId="23" borderId="1" applyNumberFormat="0" applyBorder="0" applyAlignment="0" applyProtection="0"/>
    <xf numFmtId="0" fontId="26" fillId="24" borderId="1" applyNumberFormat="0" applyBorder="0" applyAlignment="0" applyProtection="0"/>
    <xf numFmtId="0" fontId="26" fillId="25" borderId="1" applyNumberFormat="0" applyBorder="0" applyAlignment="0" applyProtection="0"/>
    <xf numFmtId="0" fontId="26" fillId="26" borderId="1" applyNumberFormat="0" applyBorder="0" applyAlignment="0" applyProtection="0"/>
    <xf numFmtId="0" fontId="27" fillId="27" borderId="1" applyNumberFormat="0" applyBorder="0" applyAlignment="0" applyProtection="0"/>
    <xf numFmtId="0" fontId="28" fillId="28" borderId="4" applyNumberFormat="0" applyAlignment="0" applyProtection="0"/>
    <xf numFmtId="0" fontId="29" fillId="29" borderId="7" applyNumberFormat="0" applyAlignment="0" applyProtection="0"/>
    <xf numFmtId="43" fontId="21" fillId="0" borderId="1" applyFont="0" applyFill="0" applyBorder="0" applyAlignment="0" applyProtection="0"/>
    <xf numFmtId="44" fontId="21" fillId="0" borderId="1" applyFont="0" applyFill="0" applyBorder="0" applyAlignment="0" applyProtection="0"/>
    <xf numFmtId="44" fontId="21" fillId="0" borderId="1" applyFont="0" applyFill="0" applyBorder="0" applyAlignment="0" applyProtection="0"/>
    <xf numFmtId="44" fontId="21" fillId="0" borderId="1" applyFont="0" applyFill="0" applyBorder="0" applyAlignment="0" applyProtection="0"/>
    <xf numFmtId="44" fontId="21" fillId="0" borderId="1" applyFont="0" applyFill="0" applyBorder="0" applyAlignment="0" applyProtection="0"/>
    <xf numFmtId="44" fontId="21" fillId="0" borderId="1" applyFont="0" applyFill="0" applyBorder="0" applyAlignment="0" applyProtection="0"/>
    <xf numFmtId="44" fontId="21" fillId="0" borderId="1" applyFont="0" applyFill="0" applyBorder="0" applyAlignment="0" applyProtection="0"/>
    <xf numFmtId="165" fontId="21" fillId="0" borderId="1" applyFont="0" applyFill="0" applyBorder="0" applyAlignment="0" applyProtection="0"/>
    <xf numFmtId="44" fontId="21" fillId="0" borderId="1" applyFont="0" applyFill="0" applyBorder="0" applyAlignment="0" applyProtection="0"/>
    <xf numFmtId="0" fontId="30" fillId="0" borderId="1" applyNumberFormat="0" applyFill="0" applyBorder="0" applyAlignment="0" applyProtection="0"/>
    <xf numFmtId="0" fontId="31" fillId="30" borderId="1" applyNumberFormat="0" applyBorder="0" applyAlignment="0" applyProtection="0"/>
    <xf numFmtId="0" fontId="32" fillId="0" borderId="2" applyNumberFormat="0" applyFill="0" applyAlignment="0" applyProtection="0"/>
    <xf numFmtId="0" fontId="33" fillId="0" borderId="10" applyNumberFormat="0" applyFill="0" applyAlignment="0" applyProtection="0"/>
    <xf numFmtId="0" fontId="34" fillId="0" borderId="3" applyNumberFormat="0" applyFill="0" applyAlignment="0" applyProtection="0"/>
    <xf numFmtId="0" fontId="34" fillId="0" borderId="1" applyNumberFormat="0" applyFill="0" applyBorder="0" applyAlignment="0" applyProtection="0"/>
    <xf numFmtId="0" fontId="35" fillId="31" borderId="4" applyNumberFormat="0" applyAlignment="0" applyProtection="0"/>
    <xf numFmtId="0" fontId="36" fillId="0" borderId="6" applyNumberFormat="0" applyFill="0" applyAlignment="0" applyProtection="0"/>
    <xf numFmtId="0" fontId="37" fillId="32" borderId="1" applyNumberFormat="0" applyBorder="0" applyAlignment="0" applyProtection="0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19" fillId="0" borderId="1"/>
    <xf numFmtId="0" fontId="19" fillId="0" borderId="1"/>
    <xf numFmtId="0" fontId="21" fillId="0" borderId="1"/>
    <xf numFmtId="0" fontId="19" fillId="0" borderId="1"/>
    <xf numFmtId="0" fontId="19" fillId="0" borderId="1"/>
    <xf numFmtId="0" fontId="19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33" borderId="8" applyNumberFormat="0" applyFont="0" applyAlignment="0" applyProtection="0"/>
    <xf numFmtId="0" fontId="21" fillId="33" borderId="8" applyNumberFormat="0" applyFont="0" applyAlignment="0" applyProtection="0"/>
    <xf numFmtId="0" fontId="21" fillId="33" borderId="8" applyNumberFormat="0" applyFont="0" applyAlignment="0" applyProtection="0"/>
    <xf numFmtId="0" fontId="21" fillId="33" borderId="8" applyNumberFormat="0" applyFont="0" applyAlignment="0" applyProtection="0"/>
    <xf numFmtId="0" fontId="21" fillId="33" borderId="8" applyNumberFormat="0" applyFont="0" applyAlignment="0" applyProtection="0"/>
    <xf numFmtId="0" fontId="38" fillId="28" borderId="5" applyNumberFormat="0" applyAlignment="0" applyProtection="0"/>
    <xf numFmtId="0" fontId="39" fillId="0" borderId="1" applyNumberFormat="0" applyFill="0" applyBorder="0" applyAlignment="0" applyProtection="0"/>
    <xf numFmtId="0" fontId="20" fillId="0" borderId="9" applyNumberFormat="0" applyFill="0" applyAlignment="0" applyProtection="0"/>
    <xf numFmtId="0" fontId="40" fillId="0" borderId="1" applyNumberFormat="0" applyFill="0" applyBorder="0" applyAlignment="0" applyProtection="0"/>
    <xf numFmtId="0" fontId="41" fillId="0" borderId="0" applyNumberFormat="0" applyFill="0" applyBorder="0" applyAlignment="0" applyProtection="0">
      <alignment vertical="top" wrapText="1"/>
    </xf>
    <xf numFmtId="0" fontId="42" fillId="0" borderId="0" applyNumberFormat="0" applyFill="0" applyBorder="0" applyAlignment="0" applyProtection="0">
      <alignment vertical="top" wrapText="1"/>
    </xf>
    <xf numFmtId="0" fontId="22" fillId="43" borderId="1" applyNumberFormat="0" applyBorder="0" applyAlignment="0" applyProtection="0"/>
    <xf numFmtId="0" fontId="19" fillId="4" borderId="1" applyNumberFormat="0" applyBorder="0" applyAlignment="0" applyProtection="0"/>
    <xf numFmtId="0" fontId="22" fillId="43" borderId="1" applyNumberFormat="0" applyBorder="0" applyAlignment="0" applyProtection="0"/>
    <xf numFmtId="0" fontId="22" fillId="35" borderId="1" applyNumberFormat="0" applyBorder="0" applyAlignment="0" applyProtection="0"/>
    <xf numFmtId="0" fontId="22" fillId="44" borderId="1" applyNumberFormat="0" applyBorder="0" applyAlignment="0" applyProtection="0"/>
    <xf numFmtId="0" fontId="19" fillId="5" borderId="1" applyNumberFormat="0" applyBorder="0" applyAlignment="0" applyProtection="0"/>
    <xf numFmtId="0" fontId="22" fillId="44" borderId="1" applyNumberFormat="0" applyBorder="0" applyAlignment="0" applyProtection="0"/>
    <xf numFmtId="0" fontId="22" fillId="36" borderId="1" applyNumberFormat="0" applyBorder="0" applyAlignment="0" applyProtection="0"/>
    <xf numFmtId="0" fontId="22" fillId="45" borderId="1" applyNumberFormat="0" applyBorder="0" applyAlignment="0" applyProtection="0"/>
    <xf numFmtId="0" fontId="19" fillId="6" borderId="1" applyNumberFormat="0" applyBorder="0" applyAlignment="0" applyProtection="0"/>
    <xf numFmtId="0" fontId="22" fillId="45" borderId="1" applyNumberFormat="0" applyBorder="0" applyAlignment="0" applyProtection="0"/>
    <xf numFmtId="0" fontId="22" fillId="37" borderId="1" applyNumberFormat="0" applyBorder="0" applyAlignment="0" applyProtection="0"/>
    <xf numFmtId="0" fontId="22" fillId="46" borderId="1" applyNumberFormat="0" applyBorder="0" applyAlignment="0" applyProtection="0"/>
    <xf numFmtId="0" fontId="19" fillId="7" borderId="1" applyNumberFormat="0" applyBorder="0" applyAlignment="0" applyProtection="0"/>
    <xf numFmtId="0" fontId="22" fillId="46" borderId="1" applyNumberFormat="0" applyBorder="0" applyAlignment="0" applyProtection="0"/>
    <xf numFmtId="0" fontId="22" fillId="40" borderId="1" applyNumberFormat="0" applyBorder="0" applyAlignment="0" applyProtection="0"/>
    <xf numFmtId="0" fontId="22" fillId="47" borderId="1" applyNumberFormat="0" applyBorder="0" applyAlignment="0" applyProtection="0"/>
    <xf numFmtId="0" fontId="19" fillId="12" borderId="1" applyNumberFormat="0" applyBorder="0" applyAlignment="0" applyProtection="0"/>
    <xf numFmtId="0" fontId="22" fillId="47" borderId="1" applyNumberFormat="0" applyBorder="0" applyAlignment="0" applyProtection="0"/>
    <xf numFmtId="0" fontId="22" fillId="38" borderId="1" applyNumberFormat="0" applyBorder="0" applyAlignment="0" applyProtection="0"/>
    <xf numFmtId="0" fontId="25" fillId="47" borderId="1" applyNumberFormat="0" applyBorder="0" applyAlignment="0" applyProtection="0"/>
    <xf numFmtId="0" fontId="26" fillId="18" borderId="1" applyNumberFormat="0" applyBorder="0" applyAlignment="0" applyProtection="0"/>
    <xf numFmtId="0" fontId="25" fillId="47" borderId="1" applyNumberFormat="0" applyBorder="0" applyAlignment="0" applyProtection="0"/>
    <xf numFmtId="0" fontId="25" fillId="39" borderId="1" applyNumberFormat="0" applyBorder="0" applyAlignment="0" applyProtection="0"/>
    <xf numFmtId="0" fontId="25" fillId="48" borderId="1" applyNumberFormat="0" applyBorder="0" applyAlignment="0" applyProtection="0"/>
    <xf numFmtId="0" fontId="26" fillId="19" borderId="1" applyNumberFormat="0" applyBorder="0" applyAlignment="0" applyProtection="0"/>
    <xf numFmtId="0" fontId="25" fillId="48" borderId="1" applyNumberFormat="0" applyBorder="0" applyAlignment="0" applyProtection="0"/>
    <xf numFmtId="0" fontId="25" fillId="41" borderId="1" applyNumberFormat="0" applyBorder="0" applyAlignment="0" applyProtection="0"/>
    <xf numFmtId="0" fontId="25" fillId="49" borderId="1" applyNumberFormat="0" applyBorder="0" applyAlignment="0" applyProtection="0"/>
    <xf numFmtId="0" fontId="26" fillId="21" borderId="1" applyNumberFormat="0" applyBorder="0" applyAlignment="0" applyProtection="0"/>
    <xf numFmtId="0" fontId="25" fillId="49" borderId="1" applyNumberFormat="0" applyBorder="0" applyAlignment="0" applyProtection="0"/>
    <xf numFmtId="0" fontId="25" fillId="42" borderId="1" applyNumberFormat="0" applyBorder="0" applyAlignment="0" applyProtection="0"/>
    <xf numFmtId="43" fontId="22" fillId="0" borderId="1" applyFont="0" applyFill="0" applyBorder="0" applyAlignment="0" applyProtection="0"/>
    <xf numFmtId="44" fontId="21" fillId="0" borderId="1" applyFont="0" applyFill="0" applyBorder="0" applyAlignment="0" applyProtection="0"/>
    <xf numFmtId="44" fontId="19" fillId="0" borderId="1" applyFont="0" applyFill="0" applyBorder="0" applyAlignment="0" applyProtection="0"/>
    <xf numFmtId="44" fontId="21" fillId="0" borderId="1" applyFont="0" applyFill="0" applyBorder="0" applyAlignment="0" applyProtection="0"/>
    <xf numFmtId="44" fontId="19" fillId="0" borderId="1" applyFont="0" applyFill="0" applyBorder="0" applyAlignment="0" applyProtection="0"/>
    <xf numFmtId="44" fontId="21" fillId="0" borderId="1" applyFont="0" applyFill="0" applyBorder="0" applyAlignment="0" applyProtection="0"/>
    <xf numFmtId="44" fontId="21" fillId="0" borderId="1" applyFont="0" applyFill="0" applyBorder="0" applyAlignment="0" applyProtection="0"/>
    <xf numFmtId="44" fontId="22" fillId="0" borderId="1" applyFont="0" applyFill="0" applyBorder="0" applyAlignment="0" applyProtection="0"/>
    <xf numFmtId="0" fontId="43" fillId="0" borderId="1" applyNumberFormat="0" applyFill="0" applyBorder="0" applyAlignment="0" applyProtection="0"/>
    <xf numFmtId="0" fontId="44" fillId="0" borderId="1" applyNumberFormat="0" applyFill="0" applyBorder="0" applyAlignment="0" applyProtection="0">
      <alignment vertical="top"/>
      <protection locked="0"/>
    </xf>
    <xf numFmtId="0" fontId="22" fillId="0" borderId="1"/>
    <xf numFmtId="0" fontId="45" fillId="0" borderId="1" applyNumberFormat="0" applyBorder="0" applyAlignment="0"/>
    <xf numFmtId="0" fontId="45" fillId="0" borderId="1"/>
    <xf numFmtId="0" fontId="45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2" fillId="0" borderId="1"/>
    <xf numFmtId="0" fontId="19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2" fillId="0" borderId="1"/>
    <xf numFmtId="0" fontId="21" fillId="0" borderId="1"/>
    <xf numFmtId="0" fontId="21" fillId="0" borderId="1"/>
    <xf numFmtId="0" fontId="21" fillId="0" borderId="1"/>
    <xf numFmtId="0" fontId="19" fillId="34" borderId="8" applyNumberFormat="0" applyFont="0" applyAlignment="0" applyProtection="0"/>
    <xf numFmtId="0" fontId="21" fillId="33" borderId="8" applyNumberFormat="0" applyFont="0" applyAlignment="0" applyProtection="0"/>
    <xf numFmtId="0" fontId="19" fillId="34" borderId="8" applyNumberFormat="0" applyFont="0" applyAlignment="0" applyProtection="0"/>
    <xf numFmtId="0" fontId="22" fillId="34" borderId="8" applyNumberFormat="0" applyFont="0" applyAlignment="0" applyProtection="0"/>
    <xf numFmtId="0" fontId="21" fillId="33" borderId="8" applyNumberFormat="0" applyFont="0" applyAlignment="0" applyProtection="0"/>
    <xf numFmtId="0" fontId="21" fillId="33" borderId="8" applyNumberFormat="0" applyFont="0" applyAlignment="0" applyProtection="0"/>
    <xf numFmtId="9" fontId="22" fillId="0" borderId="1" applyFont="0" applyFill="0" applyBorder="0" applyAlignment="0" applyProtection="0"/>
    <xf numFmtId="9" fontId="19" fillId="0" borderId="1" applyFont="0" applyFill="0" applyBorder="0" applyAlignment="0" applyProtection="0"/>
    <xf numFmtId="9" fontId="21" fillId="0" borderId="1" applyFont="0" applyFill="0" applyBorder="0" applyAlignment="0" applyProtection="0"/>
    <xf numFmtId="9" fontId="21" fillId="0" borderId="1" applyFont="0" applyFill="0" applyBorder="0" applyAlignment="0" applyProtection="0"/>
    <xf numFmtId="0" fontId="21" fillId="0" borderId="1"/>
    <xf numFmtId="0" fontId="41" fillId="0" borderId="0" applyNumberFormat="0" applyFill="0" applyBorder="0" applyAlignment="0" applyProtection="0">
      <alignment vertical="top" wrapText="1"/>
    </xf>
    <xf numFmtId="0" fontId="42" fillId="0" borderId="0" applyNumberFormat="0" applyFill="0" applyBorder="0" applyAlignment="0" applyProtection="0">
      <alignment vertical="top" wrapText="1"/>
    </xf>
    <xf numFmtId="44" fontId="18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11" applyNumberFormat="0" applyFill="0" applyAlignment="0" applyProtection="0"/>
    <xf numFmtId="0" fontId="49" fillId="0" borderId="3" applyNumberFormat="0" applyFill="0" applyAlignment="0" applyProtection="0"/>
    <xf numFmtId="0" fontId="52" fillId="53" borderId="4" applyNumberFormat="0" applyAlignment="0" applyProtection="0"/>
    <xf numFmtId="0" fontId="53" fillId="54" borderId="5" applyNumberFormat="0" applyAlignment="0" applyProtection="0"/>
    <xf numFmtId="0" fontId="54" fillId="54" borderId="4" applyNumberFormat="0" applyAlignment="0" applyProtection="0"/>
    <xf numFmtId="0" fontId="55" fillId="0" borderId="6" applyNumberFormat="0" applyFill="0" applyAlignment="0" applyProtection="0"/>
    <xf numFmtId="0" fontId="56" fillId="55" borderId="7" applyNumberFormat="0" applyAlignment="0" applyProtection="0"/>
    <xf numFmtId="0" fontId="23" fillId="0" borderId="9" applyNumberFormat="0" applyFill="0" applyAlignment="0" applyProtection="0"/>
    <xf numFmtId="0" fontId="59" fillId="0" borderId="1" applyNumberFormat="0" applyFill="0" applyBorder="0" applyProtection="0">
      <alignment vertical="top" wrapText="1"/>
    </xf>
    <xf numFmtId="0" fontId="58" fillId="4" borderId="1" applyNumberFormat="0" applyBorder="0" applyAlignment="0" applyProtection="0"/>
    <xf numFmtId="0" fontId="17" fillId="43" borderId="1" applyNumberFormat="0" applyBorder="0" applyAlignment="0" applyProtection="0"/>
    <xf numFmtId="0" fontId="58" fillId="4" borderId="1" applyNumberFormat="0" applyBorder="0" applyAlignment="0" applyProtection="0"/>
    <xf numFmtId="0" fontId="17" fillId="43" borderId="1" applyNumberFormat="0" applyBorder="0" applyAlignment="0" applyProtection="0"/>
    <xf numFmtId="0" fontId="17" fillId="35" borderId="1" applyNumberFormat="0" applyBorder="0" applyAlignment="0" applyProtection="0"/>
    <xf numFmtId="0" fontId="58" fillId="5" borderId="1" applyNumberFormat="0" applyBorder="0" applyAlignment="0" applyProtection="0"/>
    <xf numFmtId="0" fontId="17" fillId="44" borderId="1" applyNumberFormat="0" applyBorder="0" applyAlignment="0" applyProtection="0"/>
    <xf numFmtId="0" fontId="58" fillId="5" borderId="1" applyNumberFormat="0" applyBorder="0" applyAlignment="0" applyProtection="0"/>
    <xf numFmtId="0" fontId="17" fillId="44" borderId="1" applyNumberFormat="0" applyBorder="0" applyAlignment="0" applyProtection="0"/>
    <xf numFmtId="0" fontId="17" fillId="36" borderId="1" applyNumberFormat="0" applyBorder="0" applyAlignment="0" applyProtection="0"/>
    <xf numFmtId="0" fontId="58" fillId="6" borderId="1" applyNumberFormat="0" applyBorder="0" applyAlignment="0" applyProtection="0"/>
    <xf numFmtId="0" fontId="17" fillId="45" borderId="1" applyNumberFormat="0" applyBorder="0" applyAlignment="0" applyProtection="0"/>
    <xf numFmtId="0" fontId="58" fillId="6" borderId="1" applyNumberFormat="0" applyBorder="0" applyAlignment="0" applyProtection="0"/>
    <xf numFmtId="0" fontId="17" fillId="45" borderId="1" applyNumberFormat="0" applyBorder="0" applyAlignment="0" applyProtection="0"/>
    <xf numFmtId="0" fontId="17" fillId="37" borderId="1" applyNumberFormat="0" applyBorder="0" applyAlignment="0" applyProtection="0"/>
    <xf numFmtId="0" fontId="58" fillId="7" borderId="1" applyNumberFormat="0" applyBorder="0" applyAlignment="0" applyProtection="0"/>
    <xf numFmtId="0" fontId="17" fillId="46" borderId="1" applyNumberFormat="0" applyBorder="0" applyAlignment="0" applyProtection="0"/>
    <xf numFmtId="0" fontId="58" fillId="7" borderId="1" applyNumberFormat="0" applyBorder="0" applyAlignment="0" applyProtection="0"/>
    <xf numFmtId="0" fontId="17" fillId="46" borderId="1" applyNumberFormat="0" applyBorder="0" applyAlignment="0" applyProtection="0"/>
    <xf numFmtId="0" fontId="17" fillId="40" borderId="1" applyNumberFormat="0" applyBorder="0" applyAlignment="0" applyProtection="0"/>
    <xf numFmtId="0" fontId="58" fillId="8" borderId="1" applyNumberFormat="0" applyBorder="0" applyAlignment="0" applyProtection="0"/>
    <xf numFmtId="0" fontId="58" fillId="9" borderId="1" applyNumberFormat="0" applyBorder="0" applyAlignment="0" applyProtection="0"/>
    <xf numFmtId="0" fontId="58" fillId="10" borderId="1" applyNumberFormat="0" applyBorder="0" applyAlignment="0" applyProtection="0"/>
    <xf numFmtId="0" fontId="58" fillId="11" borderId="1" applyNumberFormat="0" applyBorder="0" applyAlignment="0" applyProtection="0"/>
    <xf numFmtId="0" fontId="58" fillId="12" borderId="1" applyNumberFormat="0" applyBorder="0" applyAlignment="0" applyProtection="0"/>
    <xf numFmtId="0" fontId="17" fillId="47" borderId="1" applyNumberFormat="0" applyBorder="0" applyAlignment="0" applyProtection="0"/>
    <xf numFmtId="0" fontId="58" fillId="12" borderId="1" applyNumberFormat="0" applyBorder="0" applyAlignment="0" applyProtection="0"/>
    <xf numFmtId="0" fontId="17" fillId="47" borderId="1" applyNumberFormat="0" applyBorder="0" applyAlignment="0" applyProtection="0"/>
    <xf numFmtId="0" fontId="17" fillId="38" borderId="1" applyNumberFormat="0" applyBorder="0" applyAlignment="0" applyProtection="0"/>
    <xf numFmtId="0" fontId="58" fillId="13" borderId="1" applyNumberFormat="0" applyBorder="0" applyAlignment="0" applyProtection="0"/>
    <xf numFmtId="0" fontId="58" fillId="14" borderId="1" applyNumberFormat="0" applyBorder="0" applyAlignment="0" applyProtection="0"/>
    <xf numFmtId="0" fontId="58" fillId="15" borderId="1" applyNumberFormat="0" applyBorder="0" applyAlignment="0" applyProtection="0"/>
    <xf numFmtId="43" fontId="17" fillId="0" borderId="1" applyFont="0" applyFill="0" applyBorder="0" applyAlignment="0" applyProtection="0"/>
    <xf numFmtId="44" fontId="58" fillId="0" borderId="1" applyFont="0" applyFill="0" applyBorder="0" applyAlignment="0" applyProtection="0"/>
    <xf numFmtId="44" fontId="17" fillId="0" borderId="1" applyFont="0" applyFill="0" applyBorder="0" applyAlignment="0" applyProtection="0"/>
    <xf numFmtId="44" fontId="58" fillId="0" borderId="1" applyFont="0" applyFill="0" applyBorder="0" applyAlignment="0" applyProtection="0"/>
    <xf numFmtId="44" fontId="17" fillId="0" borderId="1" applyFont="0" applyFill="0" applyBorder="0" applyAlignment="0" applyProtection="0"/>
    <xf numFmtId="0" fontId="17" fillId="70" borderId="1" applyNumberFormat="0" applyBorder="0" applyAlignment="0" applyProtection="0"/>
    <xf numFmtId="0" fontId="17" fillId="69" borderId="1" applyNumberFormat="0" applyBorder="0" applyAlignment="0" applyProtection="0"/>
    <xf numFmtId="0" fontId="25" fillId="68" borderId="1" applyNumberFormat="0" applyBorder="0" applyAlignment="0" applyProtection="0"/>
    <xf numFmtId="0" fontId="25" fillId="67" borderId="1" applyNumberFormat="0" applyBorder="0" applyAlignment="0" applyProtection="0"/>
    <xf numFmtId="0" fontId="17" fillId="66" borderId="1" applyNumberFormat="0" applyBorder="0" applyAlignment="0" applyProtection="0"/>
    <xf numFmtId="0" fontId="17" fillId="65" borderId="1" applyNumberFormat="0" applyBorder="0" applyAlignment="0" applyProtection="0"/>
    <xf numFmtId="0" fontId="25" fillId="64" borderId="1" applyNumberFormat="0" applyBorder="0" applyAlignment="0" applyProtection="0"/>
    <xf numFmtId="0" fontId="17" fillId="63" borderId="1" applyNumberFormat="0" applyBorder="0" applyAlignment="0" applyProtection="0"/>
    <xf numFmtId="0" fontId="25" fillId="62" borderId="1" applyNumberFormat="0" applyBorder="0" applyAlignment="0" applyProtection="0"/>
    <xf numFmtId="0" fontId="17" fillId="0" borderId="1"/>
    <xf numFmtId="0" fontId="25" fillId="61" borderId="1" applyNumberFormat="0" applyBorder="0" applyAlignment="0" applyProtection="0"/>
    <xf numFmtId="0" fontId="25" fillId="60" borderId="1" applyNumberFormat="0" applyBorder="0" applyAlignment="0" applyProtection="0"/>
    <xf numFmtId="0" fontId="17" fillId="59" borderId="1" applyNumberFormat="0" applyBorder="0" applyAlignment="0" applyProtection="0"/>
    <xf numFmtId="0" fontId="17" fillId="0" borderId="1"/>
    <xf numFmtId="0" fontId="25" fillId="58" borderId="1" applyNumberFormat="0" applyBorder="0" applyAlignment="0" applyProtection="0"/>
    <xf numFmtId="0" fontId="17" fillId="57" borderId="1" applyNumberFormat="0" applyBorder="0" applyAlignment="0" applyProtection="0"/>
    <xf numFmtId="0" fontId="25" fillId="56" borderId="1" applyNumberFormat="0" applyBorder="0" applyAlignment="0" applyProtection="0"/>
    <xf numFmtId="0" fontId="57" fillId="0" borderId="1" applyNumberFormat="0" applyFill="0" applyBorder="0" applyAlignment="0" applyProtection="0"/>
    <xf numFmtId="0" fontId="24" fillId="0" borderId="1" applyNumberFormat="0" applyFill="0" applyBorder="0" applyAlignment="0" applyProtection="0"/>
    <xf numFmtId="0" fontId="58" fillId="0" borderId="1"/>
    <xf numFmtId="0" fontId="58" fillId="0" borderId="1"/>
    <xf numFmtId="0" fontId="17" fillId="0" borderId="1"/>
    <xf numFmtId="0" fontId="58" fillId="0" borderId="1"/>
    <xf numFmtId="0" fontId="58" fillId="0" borderId="1"/>
    <xf numFmtId="0" fontId="58" fillId="0" borderId="1"/>
    <xf numFmtId="0" fontId="58" fillId="0" borderId="1"/>
    <xf numFmtId="0" fontId="61" fillId="52" borderId="1" applyNumberFormat="0" applyBorder="0" applyAlignment="0" applyProtection="0"/>
    <xf numFmtId="0" fontId="51" fillId="51" borderId="1" applyNumberFormat="0" applyBorder="0" applyAlignment="0" applyProtection="0"/>
    <xf numFmtId="0" fontId="50" fillId="50" borderId="1" applyNumberFormat="0" applyBorder="0" applyAlignment="0" applyProtection="0"/>
    <xf numFmtId="0" fontId="49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17" fillId="0" borderId="1"/>
    <xf numFmtId="0" fontId="58" fillId="34" borderId="8" applyNumberFormat="0" applyFont="0" applyAlignment="0" applyProtection="0"/>
    <xf numFmtId="0" fontId="58" fillId="34" borderId="8" applyNumberFormat="0" applyFont="0" applyAlignment="0" applyProtection="0"/>
    <xf numFmtId="0" fontId="17" fillId="34" borderId="8" applyNumberFormat="0" applyFont="0" applyAlignment="0" applyProtection="0"/>
    <xf numFmtId="9" fontId="17" fillId="0" borderId="1" applyFont="0" applyFill="0" applyBorder="0" applyAlignment="0" applyProtection="0"/>
    <xf numFmtId="9" fontId="58" fillId="0" borderId="1" applyFont="0" applyFill="0" applyBorder="0" applyAlignment="0" applyProtection="0"/>
    <xf numFmtId="0" fontId="60" fillId="0" borderId="9" applyNumberFormat="0" applyFill="0" applyAlignment="0" applyProtection="0"/>
    <xf numFmtId="0" fontId="16" fillId="0" borderId="1"/>
    <xf numFmtId="44" fontId="16" fillId="0" borderId="1" applyFont="0" applyFill="0" applyBorder="0" applyAlignment="0" applyProtection="0"/>
    <xf numFmtId="0" fontId="21" fillId="0" borderId="1"/>
    <xf numFmtId="0" fontId="15" fillId="0" borderId="1"/>
    <xf numFmtId="44" fontId="15" fillId="0" borderId="1" applyFont="0" applyFill="0" applyBorder="0" applyAlignment="0" applyProtection="0"/>
    <xf numFmtId="0" fontId="15" fillId="0" borderId="1"/>
    <xf numFmtId="44" fontId="15" fillId="0" borderId="1" applyFont="0" applyFill="0" applyBorder="0" applyAlignment="0" applyProtection="0"/>
    <xf numFmtId="0" fontId="15" fillId="43" borderId="1" applyNumberFormat="0" applyBorder="0" applyAlignment="0" applyProtection="0"/>
    <xf numFmtId="0" fontId="15" fillId="43" borderId="1" applyNumberFormat="0" applyBorder="0" applyAlignment="0" applyProtection="0"/>
    <xf numFmtId="0" fontId="15" fillId="35" borderId="1" applyNumberFormat="0" applyBorder="0" applyAlignment="0" applyProtection="0"/>
    <xf numFmtId="0" fontId="15" fillId="44" borderId="1" applyNumberFormat="0" applyBorder="0" applyAlignment="0" applyProtection="0"/>
    <xf numFmtId="0" fontId="15" fillId="44" borderId="1" applyNumberFormat="0" applyBorder="0" applyAlignment="0" applyProtection="0"/>
    <xf numFmtId="0" fontId="15" fillId="36" borderId="1" applyNumberFormat="0" applyBorder="0" applyAlignment="0" applyProtection="0"/>
    <xf numFmtId="0" fontId="15" fillId="45" borderId="1" applyNumberFormat="0" applyBorder="0" applyAlignment="0" applyProtection="0"/>
    <xf numFmtId="0" fontId="15" fillId="45" borderId="1" applyNumberFormat="0" applyBorder="0" applyAlignment="0" applyProtection="0"/>
    <xf numFmtId="0" fontId="15" fillId="37" borderId="1" applyNumberFormat="0" applyBorder="0" applyAlignment="0" applyProtection="0"/>
    <xf numFmtId="0" fontId="15" fillId="46" borderId="1" applyNumberFormat="0" applyBorder="0" applyAlignment="0" applyProtection="0"/>
    <xf numFmtId="0" fontId="15" fillId="46" borderId="1" applyNumberFormat="0" applyBorder="0" applyAlignment="0" applyProtection="0"/>
    <xf numFmtId="0" fontId="15" fillId="40" borderId="1" applyNumberFormat="0" applyBorder="0" applyAlignment="0" applyProtection="0"/>
    <xf numFmtId="0" fontId="15" fillId="47" borderId="1" applyNumberFormat="0" applyBorder="0" applyAlignment="0" applyProtection="0"/>
    <xf numFmtId="0" fontId="15" fillId="47" borderId="1" applyNumberFormat="0" applyBorder="0" applyAlignment="0" applyProtection="0"/>
    <xf numFmtId="0" fontId="15" fillId="38" borderId="1" applyNumberFormat="0" applyBorder="0" applyAlignment="0" applyProtection="0"/>
    <xf numFmtId="43" fontId="15" fillId="0" borderId="1" applyFont="0" applyFill="0" applyBorder="0" applyAlignment="0" applyProtection="0"/>
    <xf numFmtId="44" fontId="15" fillId="0" borderId="1" applyFont="0" applyFill="0" applyBorder="0" applyAlignment="0" applyProtection="0"/>
    <xf numFmtId="0" fontId="15" fillId="0" borderId="1"/>
    <xf numFmtId="0" fontId="15" fillId="0" borderId="1"/>
    <xf numFmtId="0" fontId="15" fillId="0" borderId="1"/>
    <xf numFmtId="0" fontId="15" fillId="34" borderId="8" applyNumberFormat="0" applyFont="0" applyAlignment="0" applyProtection="0"/>
    <xf numFmtId="9" fontId="15" fillId="0" borderId="1" applyFont="0" applyFill="0" applyBorder="0" applyAlignment="0" applyProtection="0"/>
    <xf numFmtId="44" fontId="59" fillId="0" borderId="1" applyFont="0" applyFill="0" applyBorder="0" applyAlignment="0" applyProtection="0"/>
    <xf numFmtId="0" fontId="15" fillId="43" borderId="1" applyNumberFormat="0" applyBorder="0" applyAlignment="0" applyProtection="0"/>
    <xf numFmtId="0" fontId="15" fillId="43" borderId="1" applyNumberFormat="0" applyBorder="0" applyAlignment="0" applyProtection="0"/>
    <xf numFmtId="0" fontId="15" fillId="35" borderId="1" applyNumberFormat="0" applyBorder="0" applyAlignment="0" applyProtection="0"/>
    <xf numFmtId="0" fontId="15" fillId="44" borderId="1" applyNumberFormat="0" applyBorder="0" applyAlignment="0" applyProtection="0"/>
    <xf numFmtId="0" fontId="15" fillId="44" borderId="1" applyNumberFormat="0" applyBorder="0" applyAlignment="0" applyProtection="0"/>
    <xf numFmtId="0" fontId="15" fillId="36" borderId="1" applyNumberFormat="0" applyBorder="0" applyAlignment="0" applyProtection="0"/>
    <xf numFmtId="0" fontId="15" fillId="45" borderId="1" applyNumberFormat="0" applyBorder="0" applyAlignment="0" applyProtection="0"/>
    <xf numFmtId="0" fontId="15" fillId="45" borderId="1" applyNumberFormat="0" applyBorder="0" applyAlignment="0" applyProtection="0"/>
    <xf numFmtId="0" fontId="15" fillId="37" borderId="1" applyNumberFormat="0" applyBorder="0" applyAlignment="0" applyProtection="0"/>
    <xf numFmtId="0" fontId="15" fillId="46" borderId="1" applyNumberFormat="0" applyBorder="0" applyAlignment="0" applyProtection="0"/>
    <xf numFmtId="0" fontId="15" fillId="46" borderId="1" applyNumberFormat="0" applyBorder="0" applyAlignment="0" applyProtection="0"/>
    <xf numFmtId="0" fontId="15" fillId="40" borderId="1" applyNumberFormat="0" applyBorder="0" applyAlignment="0" applyProtection="0"/>
    <xf numFmtId="0" fontId="15" fillId="47" borderId="1" applyNumberFormat="0" applyBorder="0" applyAlignment="0" applyProtection="0"/>
    <xf numFmtId="0" fontId="15" fillId="47" borderId="1" applyNumberFormat="0" applyBorder="0" applyAlignment="0" applyProtection="0"/>
    <xf numFmtId="0" fontId="15" fillId="38" borderId="1" applyNumberFormat="0" applyBorder="0" applyAlignment="0" applyProtection="0"/>
    <xf numFmtId="43" fontId="15" fillId="0" borderId="1" applyFont="0" applyFill="0" applyBorder="0" applyAlignment="0" applyProtection="0"/>
    <xf numFmtId="44" fontId="15" fillId="0" borderId="1" applyFont="0" applyFill="0" applyBorder="0" applyAlignment="0" applyProtection="0"/>
    <xf numFmtId="44" fontId="15" fillId="0" borderId="1" applyFont="0" applyFill="0" applyBorder="0" applyAlignment="0" applyProtection="0"/>
    <xf numFmtId="0" fontId="15" fillId="70" borderId="1" applyNumberFormat="0" applyBorder="0" applyAlignment="0" applyProtection="0"/>
    <xf numFmtId="0" fontId="15" fillId="69" borderId="1" applyNumberFormat="0" applyBorder="0" applyAlignment="0" applyProtection="0"/>
    <xf numFmtId="0" fontId="15" fillId="66" borderId="1" applyNumberFormat="0" applyBorder="0" applyAlignment="0" applyProtection="0"/>
    <xf numFmtId="0" fontId="15" fillId="65" borderId="1" applyNumberFormat="0" applyBorder="0" applyAlignment="0" applyProtection="0"/>
    <xf numFmtId="0" fontId="15" fillId="63" borderId="1" applyNumberFormat="0" applyBorder="0" applyAlignment="0" applyProtection="0"/>
    <xf numFmtId="0" fontId="15" fillId="0" borderId="1"/>
    <xf numFmtId="0" fontId="15" fillId="59" borderId="1" applyNumberFormat="0" applyBorder="0" applyAlignment="0" applyProtection="0"/>
    <xf numFmtId="0" fontId="15" fillId="0" borderId="1"/>
    <xf numFmtId="0" fontId="15" fillId="57" borderId="1" applyNumberFormat="0" applyBorder="0" applyAlignment="0" applyProtection="0"/>
    <xf numFmtId="0" fontId="15" fillId="0" borderId="1"/>
    <xf numFmtId="0" fontId="15" fillId="0" borderId="1"/>
    <xf numFmtId="0" fontId="15" fillId="34" borderId="8" applyNumberFormat="0" applyFont="0" applyAlignment="0" applyProtection="0"/>
    <xf numFmtId="9" fontId="15" fillId="0" borderId="1" applyFont="0" applyFill="0" applyBorder="0" applyAlignment="0" applyProtection="0"/>
    <xf numFmtId="0" fontId="14" fillId="0" borderId="1"/>
    <xf numFmtId="44" fontId="14" fillId="0" borderId="1" applyFont="0" applyFill="0" applyBorder="0" applyAlignment="0" applyProtection="0"/>
    <xf numFmtId="0" fontId="13" fillId="0" borderId="1"/>
    <xf numFmtId="0" fontId="12" fillId="0" borderId="1"/>
    <xf numFmtId="0" fontId="21" fillId="0" borderId="1"/>
    <xf numFmtId="0" fontId="11" fillId="0" borderId="1"/>
    <xf numFmtId="44" fontId="11" fillId="0" borderId="1" applyFont="0" applyFill="0" applyBorder="0" applyAlignment="0" applyProtection="0"/>
    <xf numFmtId="0" fontId="62" fillId="0" borderId="1" applyNumberFormat="0" applyFill="0" applyBorder="0" applyProtection="0">
      <alignment vertical="top" wrapText="1"/>
    </xf>
    <xf numFmtId="0" fontId="11" fillId="34" borderId="8" applyNumberFormat="0" applyFont="0" applyAlignment="0" applyProtection="0"/>
    <xf numFmtId="0" fontId="11" fillId="35" borderId="1" applyNumberFormat="0" applyBorder="0" applyAlignment="0" applyProtection="0"/>
    <xf numFmtId="0" fontId="11" fillId="57" borderId="1" applyNumberFormat="0" applyBorder="0" applyAlignment="0" applyProtection="0"/>
    <xf numFmtId="0" fontId="11" fillId="36" borderId="1" applyNumberFormat="0" applyBorder="0" applyAlignment="0" applyProtection="0"/>
    <xf numFmtId="0" fontId="11" fillId="59" borderId="1" applyNumberFormat="0" applyBorder="0" applyAlignment="0" applyProtection="0"/>
    <xf numFmtId="0" fontId="11" fillId="37" borderId="1" applyNumberFormat="0" applyBorder="0" applyAlignment="0" applyProtection="0"/>
    <xf numFmtId="0" fontId="11" fillId="38" borderId="1" applyNumberFormat="0" applyBorder="0" applyAlignment="0" applyProtection="0"/>
    <xf numFmtId="0" fontId="11" fillId="40" borderId="1" applyNumberFormat="0" applyBorder="0" applyAlignment="0" applyProtection="0"/>
    <xf numFmtId="0" fontId="11" fillId="63" borderId="1" applyNumberFormat="0" applyBorder="0" applyAlignment="0" applyProtection="0"/>
    <xf numFmtId="0" fontId="11" fillId="65" borderId="1" applyNumberFormat="0" applyBorder="0" applyAlignment="0" applyProtection="0"/>
    <xf numFmtId="0" fontId="11" fillId="66" borderId="1" applyNumberFormat="0" applyBorder="0" applyAlignment="0" applyProtection="0"/>
    <xf numFmtId="0" fontId="11" fillId="69" borderId="1" applyNumberFormat="0" applyBorder="0" applyAlignment="0" applyProtection="0"/>
    <xf numFmtId="0" fontId="11" fillId="70" borderId="1" applyNumberFormat="0" applyBorder="0" applyAlignment="0" applyProtection="0"/>
    <xf numFmtId="0" fontId="63" fillId="0" borderId="1"/>
    <xf numFmtId="0" fontId="18" fillId="0" borderId="1" applyNumberFormat="0" applyFill="0" applyBorder="0" applyProtection="0">
      <alignment vertical="top" wrapText="1"/>
    </xf>
    <xf numFmtId="0" fontId="10" fillId="0" borderId="1"/>
    <xf numFmtId="44" fontId="10" fillId="0" borderId="1" applyFont="0" applyFill="0" applyBorder="0" applyAlignment="0" applyProtection="0"/>
    <xf numFmtId="0" fontId="10" fillId="43" borderId="1" applyNumberFormat="0" applyBorder="0" applyAlignment="0" applyProtection="0"/>
    <xf numFmtId="0" fontId="10" fillId="43" borderId="1" applyNumberFormat="0" applyBorder="0" applyAlignment="0" applyProtection="0"/>
    <xf numFmtId="0" fontId="10" fillId="35" borderId="1" applyNumberFormat="0" applyBorder="0" applyAlignment="0" applyProtection="0"/>
    <xf numFmtId="0" fontId="10" fillId="44" borderId="1" applyNumberFormat="0" applyBorder="0" applyAlignment="0" applyProtection="0"/>
    <xf numFmtId="0" fontId="10" fillId="44" borderId="1" applyNumberFormat="0" applyBorder="0" applyAlignment="0" applyProtection="0"/>
    <xf numFmtId="0" fontId="10" fillId="36" borderId="1" applyNumberFormat="0" applyBorder="0" applyAlignment="0" applyProtection="0"/>
    <xf numFmtId="0" fontId="10" fillId="45" borderId="1" applyNumberFormat="0" applyBorder="0" applyAlignment="0" applyProtection="0"/>
    <xf numFmtId="0" fontId="10" fillId="45" borderId="1" applyNumberFormat="0" applyBorder="0" applyAlignment="0" applyProtection="0"/>
    <xf numFmtId="0" fontId="10" fillId="37" borderId="1" applyNumberFormat="0" applyBorder="0" applyAlignment="0" applyProtection="0"/>
    <xf numFmtId="0" fontId="10" fillId="46" borderId="1" applyNumberFormat="0" applyBorder="0" applyAlignment="0" applyProtection="0"/>
    <xf numFmtId="0" fontId="10" fillId="46" borderId="1" applyNumberFormat="0" applyBorder="0" applyAlignment="0" applyProtection="0"/>
    <xf numFmtId="0" fontId="10" fillId="40" borderId="1" applyNumberFormat="0" applyBorder="0" applyAlignment="0" applyProtection="0"/>
    <xf numFmtId="0" fontId="10" fillId="47" borderId="1" applyNumberFormat="0" applyBorder="0" applyAlignment="0" applyProtection="0"/>
    <xf numFmtId="0" fontId="10" fillId="47" borderId="1" applyNumberFormat="0" applyBorder="0" applyAlignment="0" applyProtection="0"/>
    <xf numFmtId="0" fontId="10" fillId="38" borderId="1" applyNumberFormat="0" applyBorder="0" applyAlignment="0" applyProtection="0"/>
    <xf numFmtId="43" fontId="10" fillId="0" borderId="1" applyFont="0" applyFill="0" applyBorder="0" applyAlignment="0" applyProtection="0"/>
    <xf numFmtId="44" fontId="10" fillId="0" borderId="1" applyFont="0" applyFill="0" applyBorder="0" applyAlignment="0" applyProtection="0"/>
    <xf numFmtId="0" fontId="10" fillId="0" borderId="1"/>
    <xf numFmtId="0" fontId="10" fillId="0" borderId="1"/>
    <xf numFmtId="0" fontId="10" fillId="0" borderId="1"/>
    <xf numFmtId="0" fontId="10" fillId="34" borderId="8" applyNumberFormat="0" applyFont="0" applyAlignment="0" applyProtection="0"/>
    <xf numFmtId="9" fontId="10" fillId="0" borderId="1" applyFont="0" applyFill="0" applyBorder="0" applyAlignment="0" applyProtection="0"/>
    <xf numFmtId="44" fontId="18" fillId="0" borderId="1" applyFont="0" applyFill="0" applyBorder="0" applyAlignment="0" applyProtection="0"/>
    <xf numFmtId="0" fontId="18" fillId="0" borderId="1" applyNumberFormat="0" applyFill="0" applyBorder="0" applyProtection="0">
      <alignment vertical="top" wrapText="1"/>
    </xf>
    <xf numFmtId="0" fontId="19" fillId="4" borderId="1" applyNumberFormat="0" applyBorder="0" applyAlignment="0" applyProtection="0"/>
    <xf numFmtId="0" fontId="10" fillId="43" borderId="1" applyNumberFormat="0" applyBorder="0" applyAlignment="0" applyProtection="0"/>
    <xf numFmtId="0" fontId="19" fillId="4" borderId="1" applyNumberFormat="0" applyBorder="0" applyAlignment="0" applyProtection="0"/>
    <xf numFmtId="0" fontId="10" fillId="43" borderId="1" applyNumberFormat="0" applyBorder="0" applyAlignment="0" applyProtection="0"/>
    <xf numFmtId="0" fontId="10" fillId="35" borderId="1" applyNumberFormat="0" applyBorder="0" applyAlignment="0" applyProtection="0"/>
    <xf numFmtId="0" fontId="19" fillId="5" borderId="1" applyNumberFormat="0" applyBorder="0" applyAlignment="0" applyProtection="0"/>
    <xf numFmtId="0" fontId="10" fillId="44" borderId="1" applyNumberFormat="0" applyBorder="0" applyAlignment="0" applyProtection="0"/>
    <xf numFmtId="0" fontId="19" fillId="5" borderId="1" applyNumberFormat="0" applyBorder="0" applyAlignment="0" applyProtection="0"/>
    <xf numFmtId="0" fontId="10" fillId="44" borderId="1" applyNumberFormat="0" applyBorder="0" applyAlignment="0" applyProtection="0"/>
    <xf numFmtId="0" fontId="10" fillId="36" borderId="1" applyNumberFormat="0" applyBorder="0" applyAlignment="0" applyProtection="0"/>
    <xf numFmtId="0" fontId="19" fillId="6" borderId="1" applyNumberFormat="0" applyBorder="0" applyAlignment="0" applyProtection="0"/>
    <xf numFmtId="0" fontId="10" fillId="45" borderId="1" applyNumberFormat="0" applyBorder="0" applyAlignment="0" applyProtection="0"/>
    <xf numFmtId="0" fontId="19" fillId="6" borderId="1" applyNumberFormat="0" applyBorder="0" applyAlignment="0" applyProtection="0"/>
    <xf numFmtId="0" fontId="10" fillId="45" borderId="1" applyNumberFormat="0" applyBorder="0" applyAlignment="0" applyProtection="0"/>
    <xf numFmtId="0" fontId="10" fillId="37" borderId="1" applyNumberFormat="0" applyBorder="0" applyAlignment="0" applyProtection="0"/>
    <xf numFmtId="0" fontId="19" fillId="7" borderId="1" applyNumberFormat="0" applyBorder="0" applyAlignment="0" applyProtection="0"/>
    <xf numFmtId="0" fontId="10" fillId="46" borderId="1" applyNumberFormat="0" applyBorder="0" applyAlignment="0" applyProtection="0"/>
    <xf numFmtId="0" fontId="19" fillId="7" borderId="1" applyNumberFormat="0" applyBorder="0" applyAlignment="0" applyProtection="0"/>
    <xf numFmtId="0" fontId="10" fillId="46" borderId="1" applyNumberFormat="0" applyBorder="0" applyAlignment="0" applyProtection="0"/>
    <xf numFmtId="0" fontId="10" fillId="40" borderId="1" applyNumberFormat="0" applyBorder="0" applyAlignment="0" applyProtection="0"/>
    <xf numFmtId="0" fontId="19" fillId="8" borderId="1" applyNumberFormat="0" applyBorder="0" applyAlignment="0" applyProtection="0"/>
    <xf numFmtId="0" fontId="19" fillId="9" borderId="1" applyNumberFormat="0" applyBorder="0" applyAlignment="0" applyProtection="0"/>
    <xf numFmtId="0" fontId="19" fillId="10" borderId="1" applyNumberFormat="0" applyBorder="0" applyAlignment="0" applyProtection="0"/>
    <xf numFmtId="0" fontId="19" fillId="11" borderId="1" applyNumberFormat="0" applyBorder="0" applyAlignment="0" applyProtection="0"/>
    <xf numFmtId="0" fontId="19" fillId="12" borderId="1" applyNumberFormat="0" applyBorder="0" applyAlignment="0" applyProtection="0"/>
    <xf numFmtId="0" fontId="10" fillId="47" borderId="1" applyNumberFormat="0" applyBorder="0" applyAlignment="0" applyProtection="0"/>
    <xf numFmtId="0" fontId="19" fillId="12" borderId="1" applyNumberFormat="0" applyBorder="0" applyAlignment="0" applyProtection="0"/>
    <xf numFmtId="0" fontId="10" fillId="47" borderId="1" applyNumberFormat="0" applyBorder="0" applyAlignment="0" applyProtection="0"/>
    <xf numFmtId="0" fontId="10" fillId="38" borderId="1" applyNumberFormat="0" applyBorder="0" applyAlignment="0" applyProtection="0"/>
    <xf numFmtId="0" fontId="19" fillId="13" borderId="1" applyNumberFormat="0" applyBorder="0" applyAlignment="0" applyProtection="0"/>
    <xf numFmtId="0" fontId="19" fillId="14" borderId="1" applyNumberFormat="0" applyBorder="0" applyAlignment="0" applyProtection="0"/>
    <xf numFmtId="0" fontId="19" fillId="15" borderId="1" applyNumberFormat="0" applyBorder="0" applyAlignment="0" applyProtection="0"/>
    <xf numFmtId="43" fontId="10" fillId="0" borderId="1" applyFont="0" applyFill="0" applyBorder="0" applyAlignment="0" applyProtection="0"/>
    <xf numFmtId="44" fontId="19" fillId="0" borderId="1" applyFont="0" applyFill="0" applyBorder="0" applyAlignment="0" applyProtection="0"/>
    <xf numFmtId="44" fontId="10" fillId="0" borderId="1" applyFont="0" applyFill="0" applyBorder="0" applyAlignment="0" applyProtection="0"/>
    <xf numFmtId="44" fontId="19" fillId="0" borderId="1" applyFont="0" applyFill="0" applyBorder="0" applyAlignment="0" applyProtection="0"/>
    <xf numFmtId="44" fontId="10" fillId="0" borderId="1" applyFont="0" applyFill="0" applyBorder="0" applyAlignment="0" applyProtection="0"/>
    <xf numFmtId="0" fontId="10" fillId="70" borderId="1" applyNumberFormat="0" applyBorder="0" applyAlignment="0" applyProtection="0"/>
    <xf numFmtId="0" fontId="10" fillId="69" borderId="1" applyNumberFormat="0" applyBorder="0" applyAlignment="0" applyProtection="0"/>
    <xf numFmtId="0" fontId="10" fillId="66" borderId="1" applyNumberFormat="0" applyBorder="0" applyAlignment="0" applyProtection="0"/>
    <xf numFmtId="0" fontId="10" fillId="65" borderId="1" applyNumberFormat="0" applyBorder="0" applyAlignment="0" applyProtection="0"/>
    <xf numFmtId="0" fontId="10" fillId="63" borderId="1" applyNumberFormat="0" applyBorder="0" applyAlignment="0" applyProtection="0"/>
    <xf numFmtId="0" fontId="10" fillId="0" borderId="1"/>
    <xf numFmtId="0" fontId="10" fillId="59" borderId="1" applyNumberFormat="0" applyBorder="0" applyAlignment="0" applyProtection="0"/>
    <xf numFmtId="0" fontId="10" fillId="0" borderId="1"/>
    <xf numFmtId="0" fontId="10" fillId="57" borderId="1" applyNumberFormat="0" applyBorder="0" applyAlignment="0" applyProtection="0"/>
    <xf numFmtId="0" fontId="19" fillId="0" borderId="1"/>
    <xf numFmtId="0" fontId="19" fillId="0" borderId="1"/>
    <xf numFmtId="0" fontId="10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0" fillId="0" borderId="1"/>
    <xf numFmtId="0" fontId="19" fillId="34" borderId="8" applyNumberFormat="0" applyFont="0" applyAlignment="0" applyProtection="0"/>
    <xf numFmtId="0" fontId="19" fillId="34" borderId="8" applyNumberFormat="0" applyFont="0" applyAlignment="0" applyProtection="0"/>
    <xf numFmtId="0" fontId="10" fillId="34" borderId="8" applyNumberFormat="0" applyFont="0" applyAlignment="0" applyProtection="0"/>
    <xf numFmtId="9" fontId="10" fillId="0" borderId="1" applyFont="0" applyFill="0" applyBorder="0" applyAlignment="0" applyProtection="0"/>
    <xf numFmtId="9" fontId="19" fillId="0" borderId="1" applyFont="0" applyFill="0" applyBorder="0" applyAlignment="0" applyProtection="0"/>
    <xf numFmtId="0" fontId="20" fillId="0" borderId="9" applyNumberFormat="0" applyFill="0" applyAlignment="0" applyProtection="0"/>
    <xf numFmtId="0" fontId="10" fillId="0" borderId="1"/>
    <xf numFmtId="44" fontId="10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10" fillId="43" borderId="1" applyNumberFormat="0" applyBorder="0" applyAlignment="0" applyProtection="0"/>
    <xf numFmtId="0" fontId="10" fillId="43" borderId="1" applyNumberFormat="0" applyBorder="0" applyAlignment="0" applyProtection="0"/>
    <xf numFmtId="0" fontId="10" fillId="35" borderId="1" applyNumberFormat="0" applyBorder="0" applyAlignment="0" applyProtection="0"/>
    <xf numFmtId="0" fontId="10" fillId="44" borderId="1" applyNumberFormat="0" applyBorder="0" applyAlignment="0" applyProtection="0"/>
    <xf numFmtId="0" fontId="10" fillId="44" borderId="1" applyNumberFormat="0" applyBorder="0" applyAlignment="0" applyProtection="0"/>
    <xf numFmtId="0" fontId="10" fillId="36" borderId="1" applyNumberFormat="0" applyBorder="0" applyAlignment="0" applyProtection="0"/>
    <xf numFmtId="0" fontId="10" fillId="45" borderId="1" applyNumberFormat="0" applyBorder="0" applyAlignment="0" applyProtection="0"/>
    <xf numFmtId="0" fontId="10" fillId="45" borderId="1" applyNumberFormat="0" applyBorder="0" applyAlignment="0" applyProtection="0"/>
    <xf numFmtId="0" fontId="10" fillId="37" borderId="1" applyNumberFormat="0" applyBorder="0" applyAlignment="0" applyProtection="0"/>
    <xf numFmtId="0" fontId="10" fillId="46" borderId="1" applyNumberFormat="0" applyBorder="0" applyAlignment="0" applyProtection="0"/>
    <xf numFmtId="0" fontId="10" fillId="46" borderId="1" applyNumberFormat="0" applyBorder="0" applyAlignment="0" applyProtection="0"/>
    <xf numFmtId="0" fontId="10" fillId="40" borderId="1" applyNumberFormat="0" applyBorder="0" applyAlignment="0" applyProtection="0"/>
    <xf numFmtId="0" fontId="10" fillId="47" borderId="1" applyNumberFormat="0" applyBorder="0" applyAlignment="0" applyProtection="0"/>
    <xf numFmtId="0" fontId="10" fillId="47" borderId="1" applyNumberFormat="0" applyBorder="0" applyAlignment="0" applyProtection="0"/>
    <xf numFmtId="0" fontId="10" fillId="38" borderId="1" applyNumberFormat="0" applyBorder="0" applyAlignment="0" applyProtection="0"/>
    <xf numFmtId="43" fontId="10" fillId="0" borderId="1" applyFont="0" applyFill="0" applyBorder="0" applyAlignment="0" applyProtection="0"/>
    <xf numFmtId="44" fontId="10" fillId="0" borderId="1" applyFont="0" applyFill="0" applyBorder="0" applyAlignment="0" applyProtection="0"/>
    <xf numFmtId="0" fontId="10" fillId="0" borderId="1"/>
    <xf numFmtId="0" fontId="10" fillId="0" borderId="1"/>
    <xf numFmtId="0" fontId="10" fillId="0" borderId="1"/>
    <xf numFmtId="0" fontId="10" fillId="34" borderId="8" applyNumberFormat="0" applyFont="0" applyAlignment="0" applyProtection="0"/>
    <xf numFmtId="9" fontId="10" fillId="0" borderId="1" applyFont="0" applyFill="0" applyBorder="0" applyAlignment="0" applyProtection="0"/>
    <xf numFmtId="44" fontId="18" fillId="0" borderId="1" applyFont="0" applyFill="0" applyBorder="0" applyAlignment="0" applyProtection="0"/>
    <xf numFmtId="0" fontId="10" fillId="43" borderId="1" applyNumberFormat="0" applyBorder="0" applyAlignment="0" applyProtection="0"/>
    <xf numFmtId="0" fontId="10" fillId="43" borderId="1" applyNumberFormat="0" applyBorder="0" applyAlignment="0" applyProtection="0"/>
    <xf numFmtId="0" fontId="10" fillId="35" borderId="1" applyNumberFormat="0" applyBorder="0" applyAlignment="0" applyProtection="0"/>
    <xf numFmtId="0" fontId="10" fillId="44" borderId="1" applyNumberFormat="0" applyBorder="0" applyAlignment="0" applyProtection="0"/>
    <xf numFmtId="0" fontId="10" fillId="44" borderId="1" applyNumberFormat="0" applyBorder="0" applyAlignment="0" applyProtection="0"/>
    <xf numFmtId="0" fontId="10" fillId="36" borderId="1" applyNumberFormat="0" applyBorder="0" applyAlignment="0" applyProtection="0"/>
    <xf numFmtId="0" fontId="10" fillId="45" borderId="1" applyNumberFormat="0" applyBorder="0" applyAlignment="0" applyProtection="0"/>
    <xf numFmtId="0" fontId="10" fillId="45" borderId="1" applyNumberFormat="0" applyBorder="0" applyAlignment="0" applyProtection="0"/>
    <xf numFmtId="0" fontId="10" fillId="37" borderId="1" applyNumberFormat="0" applyBorder="0" applyAlignment="0" applyProtection="0"/>
    <xf numFmtId="0" fontId="10" fillId="46" borderId="1" applyNumberFormat="0" applyBorder="0" applyAlignment="0" applyProtection="0"/>
    <xf numFmtId="0" fontId="10" fillId="46" borderId="1" applyNumberFormat="0" applyBorder="0" applyAlignment="0" applyProtection="0"/>
    <xf numFmtId="0" fontId="10" fillId="40" borderId="1" applyNumberFormat="0" applyBorder="0" applyAlignment="0" applyProtection="0"/>
    <xf numFmtId="0" fontId="10" fillId="47" borderId="1" applyNumberFormat="0" applyBorder="0" applyAlignment="0" applyProtection="0"/>
    <xf numFmtId="0" fontId="10" fillId="47" borderId="1" applyNumberFormat="0" applyBorder="0" applyAlignment="0" applyProtection="0"/>
    <xf numFmtId="0" fontId="10" fillId="38" borderId="1" applyNumberFormat="0" applyBorder="0" applyAlignment="0" applyProtection="0"/>
    <xf numFmtId="43" fontId="10" fillId="0" borderId="1" applyFont="0" applyFill="0" applyBorder="0" applyAlignment="0" applyProtection="0"/>
    <xf numFmtId="44" fontId="10" fillId="0" borderId="1" applyFont="0" applyFill="0" applyBorder="0" applyAlignment="0" applyProtection="0"/>
    <xf numFmtId="44" fontId="10" fillId="0" borderId="1" applyFont="0" applyFill="0" applyBorder="0" applyAlignment="0" applyProtection="0"/>
    <xf numFmtId="0" fontId="10" fillId="70" borderId="1" applyNumberFormat="0" applyBorder="0" applyAlignment="0" applyProtection="0"/>
    <xf numFmtId="0" fontId="10" fillId="69" borderId="1" applyNumberFormat="0" applyBorder="0" applyAlignment="0" applyProtection="0"/>
    <xf numFmtId="0" fontId="10" fillId="66" borderId="1" applyNumberFormat="0" applyBorder="0" applyAlignment="0" applyProtection="0"/>
    <xf numFmtId="0" fontId="10" fillId="65" borderId="1" applyNumberFormat="0" applyBorder="0" applyAlignment="0" applyProtection="0"/>
    <xf numFmtId="0" fontId="10" fillId="63" borderId="1" applyNumberFormat="0" applyBorder="0" applyAlignment="0" applyProtection="0"/>
    <xf numFmtId="0" fontId="10" fillId="0" borderId="1"/>
    <xf numFmtId="0" fontId="10" fillId="59" borderId="1" applyNumberFormat="0" applyBorder="0" applyAlignment="0" applyProtection="0"/>
    <xf numFmtId="0" fontId="10" fillId="0" borderId="1"/>
    <xf numFmtId="0" fontId="10" fillId="57" borderId="1" applyNumberFormat="0" applyBorder="0" applyAlignment="0" applyProtection="0"/>
    <xf numFmtId="0" fontId="10" fillId="0" borderId="1"/>
    <xf numFmtId="0" fontId="10" fillId="0" borderId="1"/>
    <xf numFmtId="0" fontId="10" fillId="34" borderId="8" applyNumberFormat="0" applyFont="0" applyAlignment="0" applyProtection="0"/>
    <xf numFmtId="9" fontId="10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10" fillId="0" borderId="1"/>
    <xf numFmtId="0" fontId="10" fillId="0" borderId="1"/>
    <xf numFmtId="9" fontId="18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18" fillId="0" borderId="1" applyNumberFormat="0" applyFill="0" applyBorder="0" applyProtection="0">
      <alignment vertical="top" wrapText="1"/>
    </xf>
    <xf numFmtId="0" fontId="10" fillId="34" borderId="8" applyNumberFormat="0" applyFont="0" applyAlignment="0" applyProtection="0"/>
    <xf numFmtId="0" fontId="10" fillId="35" borderId="1" applyNumberFormat="0" applyBorder="0" applyAlignment="0" applyProtection="0"/>
    <xf numFmtId="0" fontId="10" fillId="57" borderId="1" applyNumberFormat="0" applyBorder="0" applyAlignment="0" applyProtection="0"/>
    <xf numFmtId="0" fontId="10" fillId="36" borderId="1" applyNumberFormat="0" applyBorder="0" applyAlignment="0" applyProtection="0"/>
    <xf numFmtId="0" fontId="10" fillId="59" borderId="1" applyNumberFormat="0" applyBorder="0" applyAlignment="0" applyProtection="0"/>
    <xf numFmtId="0" fontId="10" fillId="37" borderId="1" applyNumberFormat="0" applyBorder="0" applyAlignment="0" applyProtection="0"/>
    <xf numFmtId="0" fontId="10" fillId="38" borderId="1" applyNumberFormat="0" applyBorder="0" applyAlignment="0" applyProtection="0"/>
    <xf numFmtId="0" fontId="10" fillId="40" borderId="1" applyNumberFormat="0" applyBorder="0" applyAlignment="0" applyProtection="0"/>
    <xf numFmtId="0" fontId="10" fillId="63" borderId="1" applyNumberFormat="0" applyBorder="0" applyAlignment="0" applyProtection="0"/>
    <xf numFmtId="0" fontId="10" fillId="65" borderId="1" applyNumberFormat="0" applyBorder="0" applyAlignment="0" applyProtection="0"/>
    <xf numFmtId="0" fontId="10" fillId="66" borderId="1" applyNumberFormat="0" applyBorder="0" applyAlignment="0" applyProtection="0"/>
    <xf numFmtId="0" fontId="10" fillId="69" borderId="1" applyNumberFormat="0" applyBorder="0" applyAlignment="0" applyProtection="0"/>
    <xf numFmtId="0" fontId="10" fillId="70" borderId="1" applyNumberFormat="0" applyBorder="0" applyAlignment="0" applyProtection="0"/>
    <xf numFmtId="0" fontId="65" fillId="0" borderId="1" applyNumberFormat="0" applyFill="0" applyBorder="0" applyProtection="0">
      <alignment vertical="top" wrapText="1"/>
    </xf>
    <xf numFmtId="0" fontId="9" fillId="0" borderId="1"/>
    <xf numFmtId="44" fontId="9" fillId="0" borderId="1" applyFont="0" applyFill="0" applyBorder="0" applyAlignment="0" applyProtection="0"/>
    <xf numFmtId="0" fontId="9" fillId="34" borderId="8" applyNumberFormat="0" applyFont="0" applyAlignment="0" applyProtection="0"/>
    <xf numFmtId="0" fontId="9" fillId="35" borderId="1" applyNumberFormat="0" applyBorder="0" applyAlignment="0" applyProtection="0"/>
    <xf numFmtId="0" fontId="9" fillId="57" borderId="1" applyNumberFormat="0" applyBorder="0" applyAlignment="0" applyProtection="0"/>
    <xf numFmtId="0" fontId="9" fillId="36" borderId="1" applyNumberFormat="0" applyBorder="0" applyAlignment="0" applyProtection="0"/>
    <xf numFmtId="0" fontId="9" fillId="59" borderId="1" applyNumberFormat="0" applyBorder="0" applyAlignment="0" applyProtection="0"/>
    <xf numFmtId="0" fontId="9" fillId="37" borderId="1" applyNumberFormat="0" applyBorder="0" applyAlignment="0" applyProtection="0"/>
    <xf numFmtId="0" fontId="9" fillId="38" borderId="1" applyNumberFormat="0" applyBorder="0" applyAlignment="0" applyProtection="0"/>
    <xf numFmtId="0" fontId="9" fillId="40" borderId="1" applyNumberFormat="0" applyBorder="0" applyAlignment="0" applyProtection="0"/>
    <xf numFmtId="0" fontId="9" fillId="63" borderId="1" applyNumberFormat="0" applyBorder="0" applyAlignment="0" applyProtection="0"/>
    <xf numFmtId="0" fontId="9" fillId="65" borderId="1" applyNumberFormat="0" applyBorder="0" applyAlignment="0" applyProtection="0"/>
    <xf numFmtId="0" fontId="9" fillId="66" borderId="1" applyNumberFormat="0" applyBorder="0" applyAlignment="0" applyProtection="0"/>
    <xf numFmtId="0" fontId="9" fillId="69" borderId="1" applyNumberFormat="0" applyBorder="0" applyAlignment="0" applyProtection="0"/>
    <xf numFmtId="0" fontId="9" fillId="70" borderId="1" applyNumberFormat="0" applyBorder="0" applyAlignment="0" applyProtection="0"/>
    <xf numFmtId="0" fontId="66" fillId="0" borderId="1" applyNumberForma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7" fillId="0" borderId="1"/>
    <xf numFmtId="0" fontId="7" fillId="34" borderId="8" applyNumberFormat="0" applyFont="0" applyAlignment="0" applyProtection="0"/>
    <xf numFmtId="0" fontId="7" fillId="35" borderId="1" applyNumberFormat="0" applyBorder="0" applyAlignment="0" applyProtection="0"/>
    <xf numFmtId="0" fontId="7" fillId="57" borderId="1" applyNumberFormat="0" applyBorder="0" applyAlignment="0" applyProtection="0"/>
    <xf numFmtId="0" fontId="7" fillId="36" borderId="1" applyNumberFormat="0" applyBorder="0" applyAlignment="0" applyProtection="0"/>
    <xf numFmtId="0" fontId="7" fillId="59" borderId="1" applyNumberFormat="0" applyBorder="0" applyAlignment="0" applyProtection="0"/>
    <xf numFmtId="0" fontId="7" fillId="37" borderId="1" applyNumberFormat="0" applyBorder="0" applyAlignment="0" applyProtection="0"/>
    <xf numFmtId="0" fontId="7" fillId="38" borderId="1" applyNumberFormat="0" applyBorder="0" applyAlignment="0" applyProtection="0"/>
    <xf numFmtId="0" fontId="7" fillId="40" borderId="1" applyNumberFormat="0" applyBorder="0" applyAlignment="0" applyProtection="0"/>
    <xf numFmtId="0" fontId="7" fillId="63" borderId="1" applyNumberFormat="0" applyBorder="0" applyAlignment="0" applyProtection="0"/>
    <xf numFmtId="0" fontId="7" fillId="65" borderId="1" applyNumberFormat="0" applyBorder="0" applyAlignment="0" applyProtection="0"/>
    <xf numFmtId="0" fontId="7" fillId="66" borderId="1" applyNumberFormat="0" applyBorder="0" applyAlignment="0" applyProtection="0"/>
    <xf numFmtId="0" fontId="7" fillId="69" borderId="1" applyNumberFormat="0" applyBorder="0" applyAlignment="0" applyProtection="0"/>
    <xf numFmtId="0" fontId="7" fillId="70" borderId="1" applyNumberFormat="0" applyBorder="0" applyAlignment="0" applyProtection="0"/>
    <xf numFmtId="44" fontId="7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3" fillId="0" borderId="1" applyFont="0" applyFill="0" applyBorder="0" applyAlignment="0" applyProtection="0"/>
    <xf numFmtId="0" fontId="5" fillId="0" borderId="1"/>
    <xf numFmtId="0" fontId="68" fillId="0" borderId="1" applyNumberFormat="0" applyFill="0" applyBorder="0" applyProtection="0">
      <alignment vertical="top" wrapText="1"/>
    </xf>
    <xf numFmtId="0" fontId="69" fillId="0" borderId="1" applyNumberFormat="0" applyFill="0" applyBorder="0" applyProtection="0">
      <alignment vertical="top" wrapText="1"/>
    </xf>
    <xf numFmtId="0" fontId="4" fillId="0" borderId="1"/>
    <xf numFmtId="44" fontId="4" fillId="0" borderId="1" applyFont="0" applyFill="0" applyBorder="0" applyAlignment="0" applyProtection="0"/>
    <xf numFmtId="0" fontId="4" fillId="43" borderId="1" applyNumberFormat="0" applyBorder="0" applyAlignment="0" applyProtection="0"/>
    <xf numFmtId="0" fontId="4" fillId="43" borderId="1" applyNumberFormat="0" applyBorder="0" applyAlignment="0" applyProtection="0"/>
    <xf numFmtId="0" fontId="4" fillId="35" borderId="1" applyNumberFormat="0" applyBorder="0" applyAlignment="0" applyProtection="0"/>
    <xf numFmtId="0" fontId="4" fillId="44" borderId="1" applyNumberFormat="0" applyBorder="0" applyAlignment="0" applyProtection="0"/>
    <xf numFmtId="0" fontId="4" fillId="44" borderId="1" applyNumberFormat="0" applyBorder="0" applyAlignment="0" applyProtection="0"/>
    <xf numFmtId="0" fontId="4" fillId="36" borderId="1" applyNumberFormat="0" applyBorder="0" applyAlignment="0" applyProtection="0"/>
    <xf numFmtId="0" fontId="4" fillId="45" borderId="1" applyNumberFormat="0" applyBorder="0" applyAlignment="0" applyProtection="0"/>
    <xf numFmtId="0" fontId="4" fillId="45" borderId="1" applyNumberFormat="0" applyBorder="0" applyAlignment="0" applyProtection="0"/>
    <xf numFmtId="0" fontId="4" fillId="37" borderId="1" applyNumberFormat="0" applyBorder="0" applyAlignment="0" applyProtection="0"/>
    <xf numFmtId="0" fontId="4" fillId="46" borderId="1" applyNumberFormat="0" applyBorder="0" applyAlignment="0" applyProtection="0"/>
    <xf numFmtId="0" fontId="4" fillId="46" borderId="1" applyNumberFormat="0" applyBorder="0" applyAlignment="0" applyProtection="0"/>
    <xf numFmtId="0" fontId="4" fillId="40" borderId="1" applyNumberFormat="0" applyBorder="0" applyAlignment="0" applyProtection="0"/>
    <xf numFmtId="0" fontId="4" fillId="47" borderId="1" applyNumberFormat="0" applyBorder="0" applyAlignment="0" applyProtection="0"/>
    <xf numFmtId="0" fontId="4" fillId="47" borderId="1" applyNumberFormat="0" applyBorder="0" applyAlignment="0" applyProtection="0"/>
    <xf numFmtId="0" fontId="4" fillId="38" borderId="1" applyNumberFormat="0" applyBorder="0" applyAlignment="0" applyProtection="0"/>
    <xf numFmtId="43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4" fillId="0" borderId="1"/>
    <xf numFmtId="0" fontId="4" fillId="0" borderId="1"/>
    <xf numFmtId="0" fontId="4" fillId="0" borderId="1"/>
    <xf numFmtId="0" fontId="4" fillId="34" borderId="8" applyNumberFormat="0" applyFont="0" applyAlignment="0" applyProtection="0"/>
    <xf numFmtId="9" fontId="4" fillId="0" borderId="1" applyFont="0" applyFill="0" applyBorder="0" applyAlignment="0" applyProtection="0"/>
    <xf numFmtId="0" fontId="4" fillId="43" borderId="1" applyNumberFormat="0" applyBorder="0" applyAlignment="0" applyProtection="0"/>
    <xf numFmtId="0" fontId="4" fillId="43" borderId="1" applyNumberFormat="0" applyBorder="0" applyAlignment="0" applyProtection="0"/>
    <xf numFmtId="0" fontId="4" fillId="35" borderId="1" applyNumberFormat="0" applyBorder="0" applyAlignment="0" applyProtection="0"/>
    <xf numFmtId="0" fontId="4" fillId="44" borderId="1" applyNumberFormat="0" applyBorder="0" applyAlignment="0" applyProtection="0"/>
    <xf numFmtId="0" fontId="4" fillId="44" borderId="1" applyNumberFormat="0" applyBorder="0" applyAlignment="0" applyProtection="0"/>
    <xf numFmtId="0" fontId="4" fillId="36" borderId="1" applyNumberFormat="0" applyBorder="0" applyAlignment="0" applyProtection="0"/>
    <xf numFmtId="0" fontId="4" fillId="45" borderId="1" applyNumberFormat="0" applyBorder="0" applyAlignment="0" applyProtection="0"/>
    <xf numFmtId="0" fontId="4" fillId="45" borderId="1" applyNumberFormat="0" applyBorder="0" applyAlignment="0" applyProtection="0"/>
    <xf numFmtId="0" fontId="4" fillId="37" borderId="1" applyNumberFormat="0" applyBorder="0" applyAlignment="0" applyProtection="0"/>
    <xf numFmtId="0" fontId="4" fillId="46" borderId="1" applyNumberFormat="0" applyBorder="0" applyAlignment="0" applyProtection="0"/>
    <xf numFmtId="0" fontId="4" fillId="46" borderId="1" applyNumberFormat="0" applyBorder="0" applyAlignment="0" applyProtection="0"/>
    <xf numFmtId="0" fontId="4" fillId="40" borderId="1" applyNumberFormat="0" applyBorder="0" applyAlignment="0" applyProtection="0"/>
    <xf numFmtId="0" fontId="4" fillId="47" borderId="1" applyNumberFormat="0" applyBorder="0" applyAlignment="0" applyProtection="0"/>
    <xf numFmtId="0" fontId="4" fillId="47" borderId="1" applyNumberFormat="0" applyBorder="0" applyAlignment="0" applyProtection="0"/>
    <xf numFmtId="0" fontId="4" fillId="38" borderId="1" applyNumberFormat="0" applyBorder="0" applyAlignment="0" applyProtection="0"/>
    <xf numFmtId="43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4" fillId="70" borderId="1" applyNumberFormat="0" applyBorder="0" applyAlignment="0" applyProtection="0"/>
    <xf numFmtId="0" fontId="4" fillId="69" borderId="1" applyNumberFormat="0" applyBorder="0" applyAlignment="0" applyProtection="0"/>
    <xf numFmtId="0" fontId="4" fillId="66" borderId="1" applyNumberFormat="0" applyBorder="0" applyAlignment="0" applyProtection="0"/>
    <xf numFmtId="0" fontId="4" fillId="65" borderId="1" applyNumberFormat="0" applyBorder="0" applyAlignment="0" applyProtection="0"/>
    <xf numFmtId="0" fontId="4" fillId="63" borderId="1" applyNumberFormat="0" applyBorder="0" applyAlignment="0" applyProtection="0"/>
    <xf numFmtId="0" fontId="4" fillId="0" borderId="1"/>
    <xf numFmtId="0" fontId="4" fillId="59" borderId="1" applyNumberFormat="0" applyBorder="0" applyAlignment="0" applyProtection="0"/>
    <xf numFmtId="0" fontId="4" fillId="0" borderId="1"/>
    <xf numFmtId="0" fontId="4" fillId="57" borderId="1" applyNumberFormat="0" applyBorder="0" applyAlignment="0" applyProtection="0"/>
    <xf numFmtId="0" fontId="4" fillId="0" borderId="1"/>
    <xf numFmtId="0" fontId="4" fillId="0" borderId="1"/>
    <xf numFmtId="0" fontId="4" fillId="34" borderId="8" applyNumberFormat="0" applyFont="0" applyAlignment="0" applyProtection="0"/>
    <xf numFmtId="9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43" borderId="1" applyNumberFormat="0" applyBorder="0" applyAlignment="0" applyProtection="0"/>
    <xf numFmtId="0" fontId="4" fillId="43" borderId="1" applyNumberFormat="0" applyBorder="0" applyAlignment="0" applyProtection="0"/>
    <xf numFmtId="0" fontId="4" fillId="35" borderId="1" applyNumberFormat="0" applyBorder="0" applyAlignment="0" applyProtection="0"/>
    <xf numFmtId="0" fontId="4" fillId="44" borderId="1" applyNumberFormat="0" applyBorder="0" applyAlignment="0" applyProtection="0"/>
    <xf numFmtId="0" fontId="4" fillId="44" borderId="1" applyNumberFormat="0" applyBorder="0" applyAlignment="0" applyProtection="0"/>
    <xf numFmtId="0" fontId="4" fillId="36" borderId="1" applyNumberFormat="0" applyBorder="0" applyAlignment="0" applyProtection="0"/>
    <xf numFmtId="0" fontId="4" fillId="45" borderId="1" applyNumberFormat="0" applyBorder="0" applyAlignment="0" applyProtection="0"/>
    <xf numFmtId="0" fontId="4" fillId="45" borderId="1" applyNumberFormat="0" applyBorder="0" applyAlignment="0" applyProtection="0"/>
    <xf numFmtId="0" fontId="4" fillId="37" borderId="1" applyNumberFormat="0" applyBorder="0" applyAlignment="0" applyProtection="0"/>
    <xf numFmtId="0" fontId="4" fillId="46" borderId="1" applyNumberFormat="0" applyBorder="0" applyAlignment="0" applyProtection="0"/>
    <xf numFmtId="0" fontId="4" fillId="46" borderId="1" applyNumberFormat="0" applyBorder="0" applyAlignment="0" applyProtection="0"/>
    <xf numFmtId="0" fontId="4" fillId="40" borderId="1" applyNumberFormat="0" applyBorder="0" applyAlignment="0" applyProtection="0"/>
    <xf numFmtId="0" fontId="4" fillId="47" borderId="1" applyNumberFormat="0" applyBorder="0" applyAlignment="0" applyProtection="0"/>
    <xf numFmtId="0" fontId="4" fillId="47" borderId="1" applyNumberFormat="0" applyBorder="0" applyAlignment="0" applyProtection="0"/>
    <xf numFmtId="0" fontId="4" fillId="38" borderId="1" applyNumberFormat="0" applyBorder="0" applyAlignment="0" applyProtection="0"/>
    <xf numFmtId="43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4" fillId="0" borderId="1"/>
    <xf numFmtId="0" fontId="4" fillId="0" borderId="1"/>
    <xf numFmtId="0" fontId="4" fillId="0" borderId="1"/>
    <xf numFmtId="0" fontId="4" fillId="34" borderId="8" applyNumberFormat="0" applyFont="0" applyAlignment="0" applyProtection="0"/>
    <xf numFmtId="9" fontId="4" fillId="0" borderId="1" applyFont="0" applyFill="0" applyBorder="0" applyAlignment="0" applyProtection="0"/>
    <xf numFmtId="0" fontId="4" fillId="43" borderId="1" applyNumberFormat="0" applyBorder="0" applyAlignment="0" applyProtection="0"/>
    <xf numFmtId="0" fontId="4" fillId="43" borderId="1" applyNumberFormat="0" applyBorder="0" applyAlignment="0" applyProtection="0"/>
    <xf numFmtId="0" fontId="4" fillId="35" borderId="1" applyNumberFormat="0" applyBorder="0" applyAlignment="0" applyProtection="0"/>
    <xf numFmtId="0" fontId="4" fillId="44" borderId="1" applyNumberFormat="0" applyBorder="0" applyAlignment="0" applyProtection="0"/>
    <xf numFmtId="0" fontId="4" fillId="44" borderId="1" applyNumberFormat="0" applyBorder="0" applyAlignment="0" applyProtection="0"/>
    <xf numFmtId="0" fontId="4" fillId="36" borderId="1" applyNumberFormat="0" applyBorder="0" applyAlignment="0" applyProtection="0"/>
    <xf numFmtId="0" fontId="4" fillId="45" borderId="1" applyNumberFormat="0" applyBorder="0" applyAlignment="0" applyProtection="0"/>
    <xf numFmtId="0" fontId="4" fillId="45" borderId="1" applyNumberFormat="0" applyBorder="0" applyAlignment="0" applyProtection="0"/>
    <xf numFmtId="0" fontId="4" fillId="37" borderId="1" applyNumberFormat="0" applyBorder="0" applyAlignment="0" applyProtection="0"/>
    <xf numFmtId="0" fontId="4" fillId="46" borderId="1" applyNumberFormat="0" applyBorder="0" applyAlignment="0" applyProtection="0"/>
    <xf numFmtId="0" fontId="4" fillId="46" borderId="1" applyNumberFormat="0" applyBorder="0" applyAlignment="0" applyProtection="0"/>
    <xf numFmtId="0" fontId="4" fillId="40" borderId="1" applyNumberFormat="0" applyBorder="0" applyAlignment="0" applyProtection="0"/>
    <xf numFmtId="0" fontId="4" fillId="47" borderId="1" applyNumberFormat="0" applyBorder="0" applyAlignment="0" applyProtection="0"/>
    <xf numFmtId="0" fontId="4" fillId="47" borderId="1" applyNumberFormat="0" applyBorder="0" applyAlignment="0" applyProtection="0"/>
    <xf numFmtId="0" fontId="4" fillId="38" borderId="1" applyNumberFormat="0" applyBorder="0" applyAlignment="0" applyProtection="0"/>
    <xf numFmtId="43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4" fillId="70" borderId="1" applyNumberFormat="0" applyBorder="0" applyAlignment="0" applyProtection="0"/>
    <xf numFmtId="0" fontId="4" fillId="69" borderId="1" applyNumberFormat="0" applyBorder="0" applyAlignment="0" applyProtection="0"/>
    <xf numFmtId="0" fontId="4" fillId="66" borderId="1" applyNumberFormat="0" applyBorder="0" applyAlignment="0" applyProtection="0"/>
    <xf numFmtId="0" fontId="4" fillId="65" borderId="1" applyNumberFormat="0" applyBorder="0" applyAlignment="0" applyProtection="0"/>
    <xf numFmtId="0" fontId="4" fillId="63" borderId="1" applyNumberFormat="0" applyBorder="0" applyAlignment="0" applyProtection="0"/>
    <xf numFmtId="0" fontId="4" fillId="0" borderId="1"/>
    <xf numFmtId="0" fontId="4" fillId="59" borderId="1" applyNumberFormat="0" applyBorder="0" applyAlignment="0" applyProtection="0"/>
    <xf numFmtId="0" fontId="4" fillId="0" borderId="1"/>
    <xf numFmtId="0" fontId="4" fillId="57" borderId="1" applyNumberFormat="0" applyBorder="0" applyAlignment="0" applyProtection="0"/>
    <xf numFmtId="0" fontId="4" fillId="0" borderId="1"/>
    <xf numFmtId="0" fontId="4" fillId="0" borderId="1"/>
    <xf numFmtId="0" fontId="4" fillId="34" borderId="8" applyNumberFormat="0" applyFont="0" applyAlignment="0" applyProtection="0"/>
    <xf numFmtId="9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0" fontId="4" fillId="0" borderId="1"/>
    <xf numFmtId="0" fontId="4" fillId="0" borderId="1"/>
    <xf numFmtId="44" fontId="4" fillId="0" borderId="1" applyFont="0" applyFill="0" applyBorder="0" applyAlignment="0" applyProtection="0"/>
    <xf numFmtId="0" fontId="4" fillId="34" borderId="8" applyNumberFormat="0" applyFont="0" applyAlignment="0" applyProtection="0"/>
    <xf numFmtId="0" fontId="4" fillId="35" borderId="1" applyNumberFormat="0" applyBorder="0" applyAlignment="0" applyProtection="0"/>
    <xf numFmtId="0" fontId="4" fillId="57" borderId="1" applyNumberFormat="0" applyBorder="0" applyAlignment="0" applyProtection="0"/>
    <xf numFmtId="0" fontId="4" fillId="36" borderId="1" applyNumberFormat="0" applyBorder="0" applyAlignment="0" applyProtection="0"/>
    <xf numFmtId="0" fontId="4" fillId="59" borderId="1" applyNumberFormat="0" applyBorder="0" applyAlignment="0" applyProtection="0"/>
    <xf numFmtId="0" fontId="4" fillId="37" borderId="1" applyNumberFormat="0" applyBorder="0" applyAlignment="0" applyProtection="0"/>
    <xf numFmtId="0" fontId="4" fillId="38" borderId="1" applyNumberFormat="0" applyBorder="0" applyAlignment="0" applyProtection="0"/>
    <xf numFmtId="0" fontId="4" fillId="40" borderId="1" applyNumberFormat="0" applyBorder="0" applyAlignment="0" applyProtection="0"/>
    <xf numFmtId="0" fontId="4" fillId="63" borderId="1" applyNumberFormat="0" applyBorder="0" applyAlignment="0" applyProtection="0"/>
    <xf numFmtId="0" fontId="4" fillId="65" borderId="1" applyNumberFormat="0" applyBorder="0" applyAlignment="0" applyProtection="0"/>
    <xf numFmtId="0" fontId="4" fillId="66" borderId="1" applyNumberFormat="0" applyBorder="0" applyAlignment="0" applyProtection="0"/>
    <xf numFmtId="0" fontId="4" fillId="69" borderId="1" applyNumberFormat="0" applyBorder="0" applyAlignment="0" applyProtection="0"/>
    <xf numFmtId="0" fontId="4" fillId="70" borderId="1" applyNumberFormat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43" borderId="1" applyNumberFormat="0" applyBorder="0" applyAlignment="0" applyProtection="0"/>
    <xf numFmtId="0" fontId="4" fillId="43" borderId="1" applyNumberFormat="0" applyBorder="0" applyAlignment="0" applyProtection="0"/>
    <xf numFmtId="0" fontId="4" fillId="35" borderId="1" applyNumberFormat="0" applyBorder="0" applyAlignment="0" applyProtection="0"/>
    <xf numFmtId="0" fontId="4" fillId="44" borderId="1" applyNumberFormat="0" applyBorder="0" applyAlignment="0" applyProtection="0"/>
    <xf numFmtId="0" fontId="4" fillId="44" borderId="1" applyNumberFormat="0" applyBorder="0" applyAlignment="0" applyProtection="0"/>
    <xf numFmtId="0" fontId="4" fillId="36" borderId="1" applyNumberFormat="0" applyBorder="0" applyAlignment="0" applyProtection="0"/>
    <xf numFmtId="0" fontId="4" fillId="45" borderId="1" applyNumberFormat="0" applyBorder="0" applyAlignment="0" applyProtection="0"/>
    <xf numFmtId="0" fontId="4" fillId="45" borderId="1" applyNumberFormat="0" applyBorder="0" applyAlignment="0" applyProtection="0"/>
    <xf numFmtId="0" fontId="4" fillId="37" borderId="1" applyNumberFormat="0" applyBorder="0" applyAlignment="0" applyProtection="0"/>
    <xf numFmtId="0" fontId="4" fillId="46" borderId="1" applyNumberFormat="0" applyBorder="0" applyAlignment="0" applyProtection="0"/>
    <xf numFmtId="0" fontId="4" fillId="46" borderId="1" applyNumberFormat="0" applyBorder="0" applyAlignment="0" applyProtection="0"/>
    <xf numFmtId="0" fontId="4" fillId="40" borderId="1" applyNumberFormat="0" applyBorder="0" applyAlignment="0" applyProtection="0"/>
    <xf numFmtId="0" fontId="4" fillId="47" borderId="1" applyNumberFormat="0" applyBorder="0" applyAlignment="0" applyProtection="0"/>
    <xf numFmtId="0" fontId="4" fillId="47" borderId="1" applyNumberFormat="0" applyBorder="0" applyAlignment="0" applyProtection="0"/>
    <xf numFmtId="0" fontId="4" fillId="38" borderId="1" applyNumberFormat="0" applyBorder="0" applyAlignment="0" applyProtection="0"/>
    <xf numFmtId="43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4" fillId="0" borderId="1"/>
    <xf numFmtId="0" fontId="4" fillId="0" borderId="1"/>
    <xf numFmtId="0" fontId="4" fillId="0" borderId="1"/>
    <xf numFmtId="0" fontId="4" fillId="34" borderId="8" applyNumberFormat="0" applyFont="0" applyAlignment="0" applyProtection="0"/>
    <xf numFmtId="9" fontId="4" fillId="0" borderId="1" applyFont="0" applyFill="0" applyBorder="0" applyAlignment="0" applyProtection="0"/>
    <xf numFmtId="0" fontId="4" fillId="43" borderId="1" applyNumberFormat="0" applyBorder="0" applyAlignment="0" applyProtection="0"/>
    <xf numFmtId="0" fontId="4" fillId="43" borderId="1" applyNumberFormat="0" applyBorder="0" applyAlignment="0" applyProtection="0"/>
    <xf numFmtId="0" fontId="4" fillId="35" borderId="1" applyNumberFormat="0" applyBorder="0" applyAlignment="0" applyProtection="0"/>
    <xf numFmtId="0" fontId="4" fillId="44" borderId="1" applyNumberFormat="0" applyBorder="0" applyAlignment="0" applyProtection="0"/>
    <xf numFmtId="0" fontId="4" fillId="44" borderId="1" applyNumberFormat="0" applyBorder="0" applyAlignment="0" applyProtection="0"/>
    <xf numFmtId="0" fontId="4" fillId="36" borderId="1" applyNumberFormat="0" applyBorder="0" applyAlignment="0" applyProtection="0"/>
    <xf numFmtId="0" fontId="4" fillId="45" borderId="1" applyNumberFormat="0" applyBorder="0" applyAlignment="0" applyProtection="0"/>
    <xf numFmtId="0" fontId="4" fillId="45" borderId="1" applyNumberFormat="0" applyBorder="0" applyAlignment="0" applyProtection="0"/>
    <xf numFmtId="0" fontId="4" fillId="37" borderId="1" applyNumberFormat="0" applyBorder="0" applyAlignment="0" applyProtection="0"/>
    <xf numFmtId="0" fontId="4" fillId="46" borderId="1" applyNumberFormat="0" applyBorder="0" applyAlignment="0" applyProtection="0"/>
    <xf numFmtId="0" fontId="4" fillId="46" borderId="1" applyNumberFormat="0" applyBorder="0" applyAlignment="0" applyProtection="0"/>
    <xf numFmtId="0" fontId="4" fillId="40" borderId="1" applyNumberFormat="0" applyBorder="0" applyAlignment="0" applyProtection="0"/>
    <xf numFmtId="0" fontId="4" fillId="47" borderId="1" applyNumberFormat="0" applyBorder="0" applyAlignment="0" applyProtection="0"/>
    <xf numFmtId="0" fontId="4" fillId="47" borderId="1" applyNumberFormat="0" applyBorder="0" applyAlignment="0" applyProtection="0"/>
    <xf numFmtId="0" fontId="4" fillId="38" borderId="1" applyNumberFormat="0" applyBorder="0" applyAlignment="0" applyProtection="0"/>
    <xf numFmtId="43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4" fillId="70" borderId="1" applyNumberFormat="0" applyBorder="0" applyAlignment="0" applyProtection="0"/>
    <xf numFmtId="0" fontId="4" fillId="69" borderId="1" applyNumberFormat="0" applyBorder="0" applyAlignment="0" applyProtection="0"/>
    <xf numFmtId="0" fontId="4" fillId="66" borderId="1" applyNumberFormat="0" applyBorder="0" applyAlignment="0" applyProtection="0"/>
    <xf numFmtId="0" fontId="4" fillId="65" borderId="1" applyNumberFormat="0" applyBorder="0" applyAlignment="0" applyProtection="0"/>
    <xf numFmtId="0" fontId="4" fillId="63" borderId="1" applyNumberFormat="0" applyBorder="0" applyAlignment="0" applyProtection="0"/>
    <xf numFmtId="0" fontId="4" fillId="0" borderId="1"/>
    <xf numFmtId="0" fontId="4" fillId="59" borderId="1" applyNumberFormat="0" applyBorder="0" applyAlignment="0" applyProtection="0"/>
    <xf numFmtId="0" fontId="4" fillId="0" borderId="1"/>
    <xf numFmtId="0" fontId="4" fillId="57" borderId="1" applyNumberFormat="0" applyBorder="0" applyAlignment="0" applyProtection="0"/>
    <xf numFmtId="0" fontId="4" fillId="0" borderId="1"/>
    <xf numFmtId="0" fontId="4" fillId="0" borderId="1"/>
    <xf numFmtId="0" fontId="4" fillId="34" borderId="8" applyNumberFormat="0" applyFont="0" applyAlignment="0" applyProtection="0"/>
    <xf numFmtId="9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43" borderId="1" applyNumberFormat="0" applyBorder="0" applyAlignment="0" applyProtection="0"/>
    <xf numFmtId="0" fontId="4" fillId="43" borderId="1" applyNumberFormat="0" applyBorder="0" applyAlignment="0" applyProtection="0"/>
    <xf numFmtId="0" fontId="4" fillId="35" borderId="1" applyNumberFormat="0" applyBorder="0" applyAlignment="0" applyProtection="0"/>
    <xf numFmtId="0" fontId="4" fillId="44" borderId="1" applyNumberFormat="0" applyBorder="0" applyAlignment="0" applyProtection="0"/>
    <xf numFmtId="0" fontId="4" fillId="44" borderId="1" applyNumberFormat="0" applyBorder="0" applyAlignment="0" applyProtection="0"/>
    <xf numFmtId="0" fontId="4" fillId="36" borderId="1" applyNumberFormat="0" applyBorder="0" applyAlignment="0" applyProtection="0"/>
    <xf numFmtId="0" fontId="4" fillId="45" borderId="1" applyNumberFormat="0" applyBorder="0" applyAlignment="0" applyProtection="0"/>
    <xf numFmtId="0" fontId="4" fillId="45" borderId="1" applyNumberFormat="0" applyBorder="0" applyAlignment="0" applyProtection="0"/>
    <xf numFmtId="0" fontId="4" fillId="37" borderId="1" applyNumberFormat="0" applyBorder="0" applyAlignment="0" applyProtection="0"/>
    <xf numFmtId="0" fontId="4" fillId="46" borderId="1" applyNumberFormat="0" applyBorder="0" applyAlignment="0" applyProtection="0"/>
    <xf numFmtId="0" fontId="4" fillId="46" borderId="1" applyNumberFormat="0" applyBorder="0" applyAlignment="0" applyProtection="0"/>
    <xf numFmtId="0" fontId="4" fillId="40" borderId="1" applyNumberFormat="0" applyBorder="0" applyAlignment="0" applyProtection="0"/>
    <xf numFmtId="0" fontId="4" fillId="47" borderId="1" applyNumberFormat="0" applyBorder="0" applyAlignment="0" applyProtection="0"/>
    <xf numFmtId="0" fontId="4" fillId="47" borderId="1" applyNumberFormat="0" applyBorder="0" applyAlignment="0" applyProtection="0"/>
    <xf numFmtId="0" fontId="4" fillId="38" borderId="1" applyNumberFormat="0" applyBorder="0" applyAlignment="0" applyProtection="0"/>
    <xf numFmtId="43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4" fillId="0" borderId="1"/>
    <xf numFmtId="0" fontId="4" fillId="0" borderId="1"/>
    <xf numFmtId="0" fontId="4" fillId="0" borderId="1"/>
    <xf numFmtId="0" fontId="4" fillId="34" borderId="8" applyNumberFormat="0" applyFont="0" applyAlignment="0" applyProtection="0"/>
    <xf numFmtId="9" fontId="4" fillId="0" borderId="1" applyFont="0" applyFill="0" applyBorder="0" applyAlignment="0" applyProtection="0"/>
    <xf numFmtId="0" fontId="4" fillId="43" borderId="1" applyNumberFormat="0" applyBorder="0" applyAlignment="0" applyProtection="0"/>
    <xf numFmtId="0" fontId="4" fillId="43" borderId="1" applyNumberFormat="0" applyBorder="0" applyAlignment="0" applyProtection="0"/>
    <xf numFmtId="0" fontId="4" fillId="35" borderId="1" applyNumberFormat="0" applyBorder="0" applyAlignment="0" applyProtection="0"/>
    <xf numFmtId="0" fontId="4" fillId="44" borderId="1" applyNumberFormat="0" applyBorder="0" applyAlignment="0" applyProtection="0"/>
    <xf numFmtId="0" fontId="4" fillId="44" borderId="1" applyNumberFormat="0" applyBorder="0" applyAlignment="0" applyProtection="0"/>
    <xf numFmtId="0" fontId="4" fillId="36" borderId="1" applyNumberFormat="0" applyBorder="0" applyAlignment="0" applyProtection="0"/>
    <xf numFmtId="0" fontId="4" fillId="45" borderId="1" applyNumberFormat="0" applyBorder="0" applyAlignment="0" applyProtection="0"/>
    <xf numFmtId="0" fontId="4" fillId="45" borderId="1" applyNumberFormat="0" applyBorder="0" applyAlignment="0" applyProtection="0"/>
    <xf numFmtId="0" fontId="4" fillId="37" borderId="1" applyNumberFormat="0" applyBorder="0" applyAlignment="0" applyProtection="0"/>
    <xf numFmtId="0" fontId="4" fillId="46" borderId="1" applyNumberFormat="0" applyBorder="0" applyAlignment="0" applyProtection="0"/>
    <xf numFmtId="0" fontId="4" fillId="46" borderId="1" applyNumberFormat="0" applyBorder="0" applyAlignment="0" applyProtection="0"/>
    <xf numFmtId="0" fontId="4" fillId="40" borderId="1" applyNumberFormat="0" applyBorder="0" applyAlignment="0" applyProtection="0"/>
    <xf numFmtId="0" fontId="4" fillId="47" borderId="1" applyNumberFormat="0" applyBorder="0" applyAlignment="0" applyProtection="0"/>
    <xf numFmtId="0" fontId="4" fillId="47" borderId="1" applyNumberFormat="0" applyBorder="0" applyAlignment="0" applyProtection="0"/>
    <xf numFmtId="0" fontId="4" fillId="38" borderId="1" applyNumberFormat="0" applyBorder="0" applyAlignment="0" applyProtection="0"/>
    <xf numFmtId="43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44" fontId="4" fillId="0" borderId="1" applyFont="0" applyFill="0" applyBorder="0" applyAlignment="0" applyProtection="0"/>
    <xf numFmtId="0" fontId="4" fillId="70" borderId="1" applyNumberFormat="0" applyBorder="0" applyAlignment="0" applyProtection="0"/>
    <xf numFmtId="0" fontId="4" fillId="69" borderId="1" applyNumberFormat="0" applyBorder="0" applyAlignment="0" applyProtection="0"/>
    <xf numFmtId="0" fontId="4" fillId="66" borderId="1" applyNumberFormat="0" applyBorder="0" applyAlignment="0" applyProtection="0"/>
    <xf numFmtId="0" fontId="4" fillId="65" borderId="1" applyNumberFormat="0" applyBorder="0" applyAlignment="0" applyProtection="0"/>
    <xf numFmtId="0" fontId="4" fillId="63" borderId="1" applyNumberFormat="0" applyBorder="0" applyAlignment="0" applyProtection="0"/>
    <xf numFmtId="0" fontId="4" fillId="0" borderId="1"/>
    <xf numFmtId="0" fontId="4" fillId="59" borderId="1" applyNumberFormat="0" applyBorder="0" applyAlignment="0" applyProtection="0"/>
    <xf numFmtId="0" fontId="4" fillId="0" borderId="1"/>
    <xf numFmtId="0" fontId="4" fillId="57" borderId="1" applyNumberFormat="0" applyBorder="0" applyAlignment="0" applyProtection="0"/>
    <xf numFmtId="0" fontId="4" fillId="0" borderId="1"/>
    <xf numFmtId="0" fontId="4" fillId="0" borderId="1"/>
    <xf numFmtId="0" fontId="4" fillId="34" borderId="8" applyNumberFormat="0" applyFont="0" applyAlignment="0" applyProtection="0"/>
    <xf numFmtId="9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0" fontId="4" fillId="0" borderId="1"/>
    <xf numFmtId="0" fontId="4" fillId="0" borderId="1"/>
    <xf numFmtId="44" fontId="4" fillId="0" borderId="1" applyFont="0" applyFill="0" applyBorder="0" applyAlignment="0" applyProtection="0"/>
    <xf numFmtId="0" fontId="4" fillId="34" borderId="8" applyNumberFormat="0" applyFont="0" applyAlignment="0" applyProtection="0"/>
    <xf numFmtId="0" fontId="4" fillId="35" borderId="1" applyNumberFormat="0" applyBorder="0" applyAlignment="0" applyProtection="0"/>
    <xf numFmtId="0" fontId="4" fillId="57" borderId="1" applyNumberFormat="0" applyBorder="0" applyAlignment="0" applyProtection="0"/>
    <xf numFmtId="0" fontId="4" fillId="36" borderId="1" applyNumberFormat="0" applyBorder="0" applyAlignment="0" applyProtection="0"/>
    <xf numFmtId="0" fontId="4" fillId="59" borderId="1" applyNumberFormat="0" applyBorder="0" applyAlignment="0" applyProtection="0"/>
    <xf numFmtId="0" fontId="4" fillId="37" borderId="1" applyNumberFormat="0" applyBorder="0" applyAlignment="0" applyProtection="0"/>
    <xf numFmtId="0" fontId="4" fillId="38" borderId="1" applyNumberFormat="0" applyBorder="0" applyAlignment="0" applyProtection="0"/>
    <xf numFmtId="0" fontId="4" fillId="40" borderId="1" applyNumberFormat="0" applyBorder="0" applyAlignment="0" applyProtection="0"/>
    <xf numFmtId="0" fontId="4" fillId="63" borderId="1" applyNumberFormat="0" applyBorder="0" applyAlignment="0" applyProtection="0"/>
    <xf numFmtId="0" fontId="4" fillId="65" borderId="1" applyNumberFormat="0" applyBorder="0" applyAlignment="0" applyProtection="0"/>
    <xf numFmtId="0" fontId="4" fillId="66" borderId="1" applyNumberFormat="0" applyBorder="0" applyAlignment="0" applyProtection="0"/>
    <xf numFmtId="0" fontId="4" fillId="69" borderId="1" applyNumberFormat="0" applyBorder="0" applyAlignment="0" applyProtection="0"/>
    <xf numFmtId="0" fontId="4" fillId="70" borderId="1" applyNumberFormat="0" applyBorder="0" applyAlignment="0" applyProtection="0"/>
    <xf numFmtId="0" fontId="18" fillId="0" borderId="1" applyNumberFormat="0" applyFill="0" applyBorder="0" applyProtection="0">
      <alignment vertical="top" wrapText="1"/>
    </xf>
    <xf numFmtId="0" fontId="4" fillId="0" borderId="1"/>
    <xf numFmtId="44" fontId="4" fillId="0" borderId="1" applyFont="0" applyFill="0" applyBorder="0" applyAlignment="0" applyProtection="0"/>
    <xf numFmtId="0" fontId="4" fillId="34" borderId="8" applyNumberFormat="0" applyFont="0" applyAlignment="0" applyProtection="0"/>
    <xf numFmtId="0" fontId="4" fillId="35" borderId="1" applyNumberFormat="0" applyBorder="0" applyAlignment="0" applyProtection="0"/>
    <xf numFmtId="0" fontId="4" fillId="57" borderId="1" applyNumberFormat="0" applyBorder="0" applyAlignment="0" applyProtection="0"/>
    <xf numFmtId="0" fontId="4" fillId="36" borderId="1" applyNumberFormat="0" applyBorder="0" applyAlignment="0" applyProtection="0"/>
    <xf numFmtId="0" fontId="4" fillId="59" borderId="1" applyNumberFormat="0" applyBorder="0" applyAlignment="0" applyProtection="0"/>
    <xf numFmtId="0" fontId="4" fillId="37" borderId="1" applyNumberFormat="0" applyBorder="0" applyAlignment="0" applyProtection="0"/>
    <xf numFmtId="0" fontId="4" fillId="38" borderId="1" applyNumberFormat="0" applyBorder="0" applyAlignment="0" applyProtection="0"/>
    <xf numFmtId="0" fontId="4" fillId="40" borderId="1" applyNumberFormat="0" applyBorder="0" applyAlignment="0" applyProtection="0"/>
    <xf numFmtId="0" fontId="4" fillId="63" borderId="1" applyNumberFormat="0" applyBorder="0" applyAlignment="0" applyProtection="0"/>
    <xf numFmtId="0" fontId="4" fillId="65" borderId="1" applyNumberFormat="0" applyBorder="0" applyAlignment="0" applyProtection="0"/>
    <xf numFmtId="0" fontId="4" fillId="66" borderId="1" applyNumberFormat="0" applyBorder="0" applyAlignment="0" applyProtection="0"/>
    <xf numFmtId="0" fontId="4" fillId="69" borderId="1" applyNumberFormat="0" applyBorder="0" applyAlignment="0" applyProtection="0"/>
    <xf numFmtId="0" fontId="4" fillId="70" borderId="1" applyNumberFormat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0" fontId="4" fillId="34" borderId="8" applyNumberFormat="0" applyFont="0" applyAlignment="0" applyProtection="0"/>
    <xf numFmtId="0" fontId="4" fillId="35" borderId="1" applyNumberFormat="0" applyBorder="0" applyAlignment="0" applyProtection="0"/>
    <xf numFmtId="0" fontId="4" fillId="57" borderId="1" applyNumberFormat="0" applyBorder="0" applyAlignment="0" applyProtection="0"/>
    <xf numFmtId="0" fontId="4" fillId="36" borderId="1" applyNumberFormat="0" applyBorder="0" applyAlignment="0" applyProtection="0"/>
    <xf numFmtId="0" fontId="4" fillId="59" borderId="1" applyNumberFormat="0" applyBorder="0" applyAlignment="0" applyProtection="0"/>
    <xf numFmtId="0" fontId="4" fillId="37" borderId="1" applyNumberFormat="0" applyBorder="0" applyAlignment="0" applyProtection="0"/>
    <xf numFmtId="0" fontId="4" fillId="38" borderId="1" applyNumberFormat="0" applyBorder="0" applyAlignment="0" applyProtection="0"/>
    <xf numFmtId="0" fontId="4" fillId="40" borderId="1" applyNumberFormat="0" applyBorder="0" applyAlignment="0" applyProtection="0"/>
    <xf numFmtId="0" fontId="4" fillId="63" borderId="1" applyNumberFormat="0" applyBorder="0" applyAlignment="0" applyProtection="0"/>
    <xf numFmtId="0" fontId="4" fillId="65" borderId="1" applyNumberFormat="0" applyBorder="0" applyAlignment="0" applyProtection="0"/>
    <xf numFmtId="0" fontId="4" fillId="66" borderId="1" applyNumberFormat="0" applyBorder="0" applyAlignment="0" applyProtection="0"/>
    <xf numFmtId="0" fontId="4" fillId="69" borderId="1" applyNumberFormat="0" applyBorder="0" applyAlignment="0" applyProtection="0"/>
    <xf numFmtId="0" fontId="4" fillId="70" borderId="1" applyNumberFormat="0" applyBorder="0" applyAlignment="0" applyProtection="0"/>
    <xf numFmtId="44" fontId="4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4" fillId="0" borderId="1"/>
    <xf numFmtId="0" fontId="4" fillId="0" borderId="1"/>
    <xf numFmtId="0" fontId="18" fillId="0" borderId="1" applyNumberFormat="0" applyFill="0" applyBorder="0" applyProtection="0">
      <alignment vertical="top" wrapText="1"/>
    </xf>
    <xf numFmtId="0" fontId="3" fillId="0" borderId="1"/>
    <xf numFmtId="0" fontId="73" fillId="0" borderId="1"/>
    <xf numFmtId="0" fontId="2" fillId="0" borderId="1"/>
    <xf numFmtId="44" fontId="2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34" borderId="8" applyNumberFormat="0" applyFont="0" applyAlignment="0" applyProtection="0"/>
    <xf numFmtId="0" fontId="1" fillId="35" borderId="1" applyNumberFormat="0" applyBorder="0" applyAlignment="0" applyProtection="0"/>
    <xf numFmtId="0" fontId="1" fillId="57" borderId="1" applyNumberFormat="0" applyBorder="0" applyAlignment="0" applyProtection="0"/>
    <xf numFmtId="0" fontId="1" fillId="36" borderId="1" applyNumberFormat="0" applyBorder="0" applyAlignment="0" applyProtection="0"/>
    <xf numFmtId="0" fontId="1" fillId="59" borderId="1" applyNumberFormat="0" applyBorder="0" applyAlignment="0" applyProtection="0"/>
    <xf numFmtId="0" fontId="1" fillId="37" borderId="1" applyNumberFormat="0" applyBorder="0" applyAlignment="0" applyProtection="0"/>
    <xf numFmtId="0" fontId="1" fillId="38" borderId="1" applyNumberFormat="0" applyBorder="0" applyAlignment="0" applyProtection="0"/>
    <xf numFmtId="0" fontId="1" fillId="40" borderId="1" applyNumberFormat="0" applyBorder="0" applyAlignment="0" applyProtection="0"/>
    <xf numFmtId="0" fontId="1" fillId="63" borderId="1" applyNumberFormat="0" applyBorder="0" applyAlignment="0" applyProtection="0"/>
    <xf numFmtId="0" fontId="1" fillId="65" borderId="1" applyNumberFormat="0" applyBorder="0" applyAlignment="0" applyProtection="0"/>
    <xf numFmtId="0" fontId="1" fillId="66" borderId="1" applyNumberFormat="0" applyBorder="0" applyAlignment="0" applyProtection="0"/>
    <xf numFmtId="0" fontId="1" fillId="69" borderId="1" applyNumberFormat="0" applyBorder="0" applyAlignment="0" applyProtection="0"/>
    <xf numFmtId="0" fontId="1" fillId="70" borderId="1" applyNumberFormat="0" applyBorder="0" applyAlignment="0" applyProtection="0"/>
    <xf numFmtId="0" fontId="1" fillId="0" borderId="1"/>
  </cellStyleXfs>
  <cellXfs count="134">
    <xf numFmtId="0" fontId="0" fillId="0" borderId="0" xfId="0">
      <alignment vertical="top" wrapText="1"/>
    </xf>
    <xf numFmtId="0" fontId="18" fillId="0" borderId="0" xfId="0" applyFont="1">
      <alignment vertical="top" wrapText="1"/>
    </xf>
    <xf numFmtId="0" fontId="0" fillId="0" borderId="0" xfId="0" applyAlignment="1"/>
    <xf numFmtId="0" fontId="0" fillId="0" borderId="1" xfId="0" applyBorder="1" applyAlignment="1"/>
    <xf numFmtId="164" fontId="0" fillId="0" borderId="0" xfId="0" applyNumberFormat="1" applyAlignment="1"/>
    <xf numFmtId="44" fontId="0" fillId="0" borderId="0" xfId="171" applyFont="1" applyFill="1"/>
    <xf numFmtId="0" fontId="71" fillId="72" borderId="13" xfId="0" applyFont="1" applyFill="1" applyBorder="1" applyAlignment="1">
      <alignment horizontal="center"/>
    </xf>
    <xf numFmtId="0" fontId="71" fillId="72" borderId="14" xfId="0" applyFont="1" applyFill="1" applyBorder="1" applyAlignment="1">
      <alignment horizontal="center"/>
    </xf>
    <xf numFmtId="0" fontId="71" fillId="7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7" xfId="171" applyFont="1" applyBorder="1" applyAlignment="1">
      <alignment horizontal="center"/>
    </xf>
    <xf numFmtId="44" fontId="0" fillId="0" borderId="17" xfId="171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4" fontId="0" fillId="0" borderId="20" xfId="171" applyFont="1" applyBorder="1" applyAlignment="1">
      <alignment horizontal="center"/>
    </xf>
    <xf numFmtId="44" fontId="0" fillId="0" borderId="0" xfId="171" applyFont="1"/>
    <xf numFmtId="0" fontId="72" fillId="0" borderId="22" xfId="0" applyFont="1" applyBorder="1" applyAlignment="1"/>
    <xf numFmtId="0" fontId="19" fillId="0" borderId="0" xfId="0" applyFont="1">
      <alignment vertical="top" wrapText="1"/>
    </xf>
    <xf numFmtId="0" fontId="0" fillId="0" borderId="1" xfId="0" applyBorder="1">
      <alignment vertical="top" wrapText="1"/>
    </xf>
    <xf numFmtId="167" fontId="0" fillId="0" borderId="0" xfId="0" applyNumberFormat="1" applyAlignment="1"/>
    <xf numFmtId="164" fontId="0" fillId="0" borderId="1" xfId="365" applyNumberFormat="1" applyFont="1" applyAlignment="1">
      <alignment vertical="top" wrapText="1"/>
    </xf>
    <xf numFmtId="44" fontId="0" fillId="0" borderId="1" xfId="171" applyFont="1" applyFill="1" applyBorder="1"/>
    <xf numFmtId="164" fontId="0" fillId="0" borderId="1" xfId="365" applyNumberFormat="1" applyFont="1" applyFill="1" applyAlignment="1">
      <alignment vertical="top" wrapText="1"/>
    </xf>
    <xf numFmtId="0" fontId="72" fillId="0" borderId="0" xfId="0" applyFont="1" applyAlignment="1"/>
    <xf numFmtId="0" fontId="0" fillId="0" borderId="1" xfId="0" applyFill="1" applyBorder="1" applyAlignment="1"/>
    <xf numFmtId="0" fontId="0" fillId="0" borderId="1" xfId="0" applyFill="1" applyBorder="1">
      <alignment vertical="top" wrapText="1"/>
    </xf>
    <xf numFmtId="8" fontId="0" fillId="0" borderId="0" xfId="0" applyNumberFormat="1">
      <alignment vertical="top" wrapText="1"/>
    </xf>
    <xf numFmtId="168" fontId="0" fillId="0" borderId="0" xfId="0" applyNumberFormat="1" applyAlignment="1"/>
    <xf numFmtId="0" fontId="0" fillId="0" borderId="0" xfId="0" applyAlignment="1">
      <alignment horizontal="right"/>
    </xf>
    <xf numFmtId="168" fontId="0" fillId="0" borderId="0" xfId="0" applyNumberFormat="1" applyFill="1" applyAlignment="1">
      <alignment horizontal="right"/>
    </xf>
    <xf numFmtId="44" fontId="0" fillId="0" borderId="1" xfId="0" applyNumberFormat="1" applyFill="1" applyBorder="1" applyAlignment="1"/>
    <xf numFmtId="0" fontId="72" fillId="0" borderId="22" xfId="0" applyFont="1" applyBorder="1" applyAlignment="1">
      <alignment horizontal="center"/>
    </xf>
    <xf numFmtId="0" fontId="72" fillId="0" borderId="22" xfId="0" applyFont="1" applyBorder="1" applyAlignment="1">
      <alignment horizontal="center" wrapText="1"/>
    </xf>
    <xf numFmtId="168" fontId="0" fillId="0" borderId="0" xfId="0" applyNumberFormat="1">
      <alignment vertical="top" wrapText="1"/>
    </xf>
    <xf numFmtId="0" fontId="0" fillId="0" borderId="0" xfId="0" applyFill="1" applyAlignment="1"/>
    <xf numFmtId="164" fontId="0" fillId="0" borderId="0" xfId="0" applyNumberFormat="1" applyFill="1" applyAlignment="1"/>
    <xf numFmtId="0" fontId="72" fillId="0" borderId="1" xfId="0" applyFont="1" applyFill="1" applyBorder="1" applyAlignment="1"/>
    <xf numFmtId="8" fontId="0" fillId="0" borderId="1" xfId="0" applyNumberFormat="1" applyFill="1" applyBorder="1" applyAlignment="1"/>
    <xf numFmtId="0" fontId="85" fillId="0" borderId="1" xfId="0" applyFont="1" applyFill="1" applyBorder="1" applyAlignment="1">
      <alignment horizontal="center"/>
    </xf>
    <xf numFmtId="0" fontId="85" fillId="0" borderId="1" xfId="0" applyFont="1" applyFill="1" applyBorder="1" applyAlignment="1"/>
    <xf numFmtId="0" fontId="86" fillId="0" borderId="1" xfId="0" applyFont="1" applyFill="1" applyBorder="1" applyAlignment="1">
      <alignment horizontal="center"/>
    </xf>
    <xf numFmtId="0" fontId="86" fillId="0" borderId="1" xfId="0" applyFont="1" applyFill="1" applyBorder="1" applyAlignment="1"/>
    <xf numFmtId="0" fontId="85" fillId="0" borderId="1" xfId="0" applyFont="1" applyFill="1" applyBorder="1" applyAlignment="1">
      <alignment vertical="top"/>
    </xf>
    <xf numFmtId="0" fontId="85" fillId="0" borderId="1" xfId="0" applyFont="1" applyFill="1" applyBorder="1" applyAlignment="1">
      <alignment horizontal="center" vertical="top"/>
    </xf>
    <xf numFmtId="44" fontId="85" fillId="0" borderId="1" xfId="0" applyNumberFormat="1" applyFont="1" applyFill="1" applyBorder="1" applyAlignment="1"/>
    <xf numFmtId="164" fontId="0" fillId="0" borderId="1" xfId="0" applyNumberFormat="1" applyBorder="1">
      <alignment vertical="top" wrapText="1"/>
    </xf>
    <xf numFmtId="0" fontId="18" fillId="0" borderId="0" xfId="0" applyFont="1" applyAlignment="1"/>
    <xf numFmtId="0" fontId="18" fillId="0" borderId="1" xfId="0" applyFont="1" applyFill="1" applyBorder="1" applyAlignment="1"/>
    <xf numFmtId="0" fontId="18" fillId="0" borderId="1" xfId="0" quotePrefix="1" applyFont="1" applyFill="1" applyBorder="1" applyAlignment="1"/>
    <xf numFmtId="0" fontId="0" fillId="73" borderId="0" xfId="0" applyFill="1" applyAlignment="1"/>
    <xf numFmtId="0" fontId="18" fillId="0" borderId="0" xfId="0" applyFont="1" applyFill="1" applyAlignment="1"/>
    <xf numFmtId="0" fontId="88" fillId="0" borderId="21" xfId="0" applyFont="1" applyFill="1" applyBorder="1" applyAlignment="1">
      <alignment vertical="top"/>
    </xf>
    <xf numFmtId="4" fontId="88" fillId="0" borderId="21" xfId="0" applyNumberFormat="1" applyFont="1" applyFill="1" applyBorder="1" applyAlignment="1">
      <alignment horizontal="center" vertical="top"/>
    </xf>
    <xf numFmtId="0" fontId="87" fillId="0" borderId="0" xfId="0" applyFont="1" applyFill="1" applyAlignment="1"/>
    <xf numFmtId="0" fontId="87" fillId="0" borderId="21" xfId="0" applyFont="1" applyFill="1" applyBorder="1" applyAlignment="1"/>
    <xf numFmtId="164" fontId="88" fillId="0" borderId="21" xfId="0" applyNumberFormat="1" applyFont="1" applyFill="1" applyBorder="1" applyAlignment="1">
      <alignment vertical="top"/>
    </xf>
    <xf numFmtId="0" fontId="63" fillId="0" borderId="1" xfId="339"/>
    <xf numFmtId="164" fontId="63" fillId="0" borderId="1" xfId="339" applyNumberFormat="1"/>
    <xf numFmtId="0" fontId="64" fillId="0" borderId="1" xfId="339" applyFont="1"/>
    <xf numFmtId="0" fontId="74" fillId="0" borderId="1" xfId="339" applyFont="1"/>
    <xf numFmtId="164" fontId="0" fillId="0" borderId="0" xfId="0" applyNumberFormat="1" applyFill="1" applyAlignment="1">
      <alignment horizontal="center"/>
    </xf>
    <xf numFmtId="0" fontId="72" fillId="0" borderId="22" xfId="0" applyFont="1" applyFill="1" applyBorder="1" applyAlignment="1"/>
    <xf numFmtId="164" fontId="72" fillId="0" borderId="22" xfId="0" applyNumberFormat="1" applyFont="1" applyFill="1" applyBorder="1" applyAlignment="1"/>
    <xf numFmtId="8" fontId="18" fillId="0" borderId="1" xfId="0" applyNumberFormat="1" applyFont="1" applyFill="1" applyBorder="1" applyAlignment="1"/>
    <xf numFmtId="164" fontId="67" fillId="0" borderId="21" xfId="0" applyNumberFormat="1" applyFont="1" applyFill="1" applyBorder="1" applyAlignment="1">
      <alignment vertical="top"/>
    </xf>
    <xf numFmtId="0" fontId="67" fillId="0" borderId="26" xfId="0" applyFont="1" applyFill="1" applyBorder="1" applyAlignment="1">
      <alignment vertical="top"/>
    </xf>
    <xf numFmtId="4" fontId="67" fillId="0" borderId="26" xfId="0" applyNumberFormat="1" applyFont="1" applyFill="1" applyBorder="1" applyAlignment="1">
      <alignment horizontal="center" vertical="top"/>
    </xf>
    <xf numFmtId="0" fontId="67" fillId="0" borderId="21" xfId="0" applyFont="1" applyFill="1" applyBorder="1" applyAlignment="1">
      <alignment vertical="top"/>
    </xf>
    <xf numFmtId="0" fontId="88" fillId="0" borderId="1" xfId="0" applyFont="1" applyFill="1" applyBorder="1" applyAlignment="1">
      <alignment vertical="top"/>
    </xf>
    <xf numFmtId="4" fontId="88" fillId="0" borderId="1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1" xfId="0" applyFont="1" applyBorder="1" applyAlignment="1"/>
    <xf numFmtId="164" fontId="18" fillId="0" borderId="1" xfId="0" applyNumberFormat="1" applyFont="1" applyBorder="1" applyAlignment="1">
      <alignment horizontal="center"/>
    </xf>
    <xf numFmtId="0" fontId="18" fillId="73" borderId="0" xfId="0" applyFont="1" applyFill="1" applyAlignment="1"/>
    <xf numFmtId="164" fontId="0" fillId="73" borderId="0" xfId="0" applyNumberFormat="1" applyFill="1" applyAlignment="1"/>
    <xf numFmtId="44" fontId="0" fillId="73" borderId="0" xfId="171" applyFont="1" applyFill="1"/>
    <xf numFmtId="164" fontId="0" fillId="0" borderId="1" xfId="0" applyNumberFormat="1" applyFill="1" applyBorder="1">
      <alignment vertical="top" wrapText="1"/>
    </xf>
    <xf numFmtId="2" fontId="0" fillId="0" borderId="0" xfId="0" applyNumberFormat="1" applyAlignment="1"/>
    <xf numFmtId="0" fontId="91" fillId="73" borderId="0" xfId="0" applyFont="1" applyFill="1" applyAlignment="1">
      <alignment horizontal="left" vertical="top"/>
    </xf>
    <xf numFmtId="0" fontId="91" fillId="73" borderId="0" xfId="0" applyFont="1" applyFill="1" applyAlignment="1">
      <alignment vertical="top"/>
    </xf>
    <xf numFmtId="166" fontId="91" fillId="73" borderId="0" xfId="0" applyNumberFormat="1" applyFont="1" applyFill="1" applyAlignment="1">
      <alignment horizontal="right" vertical="top"/>
    </xf>
    <xf numFmtId="166" fontId="91" fillId="73" borderId="0" xfId="0" applyNumberFormat="1" applyFont="1" applyFill="1" applyAlignment="1">
      <alignment vertical="top"/>
    </xf>
    <xf numFmtId="0" fontId="93" fillId="0" borderId="0" xfId="0" applyFont="1" applyFill="1" applyAlignment="1">
      <alignment vertical="top"/>
    </xf>
    <xf numFmtId="8" fontId="0" fillId="0" borderId="0" xfId="0" applyNumberFormat="1" applyFill="1" applyBorder="1" applyAlignment="1"/>
    <xf numFmtId="164" fontId="0" fillId="0" borderId="1" xfId="0" applyNumberFormat="1" applyFill="1" applyBorder="1" applyAlignment="1"/>
    <xf numFmtId="8" fontId="18" fillId="0" borderId="0" xfId="0" applyNumberFormat="1" applyFont="1" applyFill="1" applyBorder="1" applyAlignment="1"/>
    <xf numFmtId="8" fontId="0" fillId="0" borderId="0" xfId="0" applyNumberFormat="1" applyFill="1" applyBorder="1">
      <alignment vertical="top" wrapText="1"/>
    </xf>
    <xf numFmtId="0" fontId="72" fillId="0" borderId="0" xfId="0" applyFont="1" applyFill="1" applyAlignment="1"/>
    <xf numFmtId="0" fontId="91" fillId="0" borderId="0" xfId="0" applyFont="1" applyFill="1" applyAlignment="1">
      <alignment horizontal="left" vertical="top"/>
    </xf>
    <xf numFmtId="0" fontId="91" fillId="0" borderId="0" xfId="0" applyFont="1" applyFill="1" applyAlignment="1">
      <alignment vertical="top"/>
    </xf>
    <xf numFmtId="166" fontId="91" fillId="0" borderId="0" xfId="0" applyNumberFormat="1" applyFont="1" applyFill="1" applyAlignment="1">
      <alignment horizontal="right" vertical="top"/>
    </xf>
    <xf numFmtId="166" fontId="91" fillId="0" borderId="0" xfId="0" applyNumberFormat="1" applyFont="1" applyFill="1" applyAlignment="1">
      <alignment vertical="top"/>
    </xf>
    <xf numFmtId="0" fontId="91" fillId="0" borderId="0" xfId="0" applyFont="1" applyFill="1" applyAlignment="1">
      <alignment horizontal="left" vertical="top" wrapText="1"/>
    </xf>
    <xf numFmtId="166" fontId="91" fillId="0" borderId="0" xfId="0" applyNumberFormat="1" applyFont="1" applyFill="1" applyAlignment="1">
      <alignment horizontal="right" vertical="top" wrapText="1"/>
    </xf>
    <xf numFmtId="0" fontId="70" fillId="0" borderId="0" xfId="0" applyFont="1" applyAlignment="1">
      <alignment horizontal="center" vertical="center"/>
    </xf>
    <xf numFmtId="0" fontId="63" fillId="0" borderId="1" xfId="339"/>
    <xf numFmtId="0" fontId="63" fillId="3" borderId="22" xfId="339" applyFill="1" applyBorder="1"/>
    <xf numFmtId="0" fontId="83" fillId="3" borderId="1" xfId="339" applyFont="1" applyFill="1" applyAlignment="1">
      <alignment horizontal="left"/>
    </xf>
    <xf numFmtId="0" fontId="79" fillId="3" borderId="1" xfId="339" applyFont="1" applyFill="1" applyAlignment="1">
      <alignment horizontal="left" wrapText="1"/>
    </xf>
    <xf numFmtId="0" fontId="78" fillId="3" borderId="1" xfId="339" applyFont="1" applyFill="1" applyAlignment="1">
      <alignment horizontal="center"/>
    </xf>
    <xf numFmtId="0" fontId="81" fillId="3" borderId="1" xfId="339" applyFont="1" applyFill="1" applyAlignment="1">
      <alignment horizontal="center" vertical="center"/>
    </xf>
    <xf numFmtId="164" fontId="78" fillId="3" borderId="1" xfId="339" applyNumberFormat="1" applyFont="1" applyFill="1" applyAlignment="1">
      <alignment horizontal="center"/>
    </xf>
    <xf numFmtId="0" fontId="89" fillId="3" borderId="1" xfId="339" applyFont="1" applyFill="1" applyAlignment="1">
      <alignment horizontal="center" vertical="center"/>
    </xf>
    <xf numFmtId="0" fontId="80" fillId="3" borderId="1" xfId="339" applyFont="1" applyFill="1" applyAlignment="1">
      <alignment horizontal="left"/>
    </xf>
    <xf numFmtId="0" fontId="79" fillId="3" borderId="1" xfId="339" applyFont="1" applyFill="1" applyAlignment="1">
      <alignment horizontal="left" vertical="center" wrapText="1"/>
    </xf>
    <xf numFmtId="0" fontId="77" fillId="3" borderId="1" xfId="339" applyFont="1" applyFill="1" applyAlignment="1">
      <alignment horizontal="left"/>
    </xf>
    <xf numFmtId="0" fontId="76" fillId="71" borderId="23" xfId="339" applyFont="1" applyFill="1" applyBorder="1" applyAlignment="1">
      <alignment horizontal="center" vertical="center"/>
    </xf>
    <xf numFmtId="164" fontId="76" fillId="71" borderId="23" xfId="339" applyNumberFormat="1" applyFont="1" applyFill="1" applyBorder="1" applyAlignment="1">
      <alignment horizontal="center" vertical="center" wrapText="1"/>
    </xf>
    <xf numFmtId="0" fontId="82" fillId="3" borderId="1" xfId="339" applyFont="1" applyFill="1" applyAlignment="1">
      <alignment horizontal="left" vertical="center"/>
    </xf>
    <xf numFmtId="0" fontId="79" fillId="3" borderId="1" xfId="339" applyFont="1" applyFill="1" applyAlignment="1">
      <alignment horizontal="left" vertical="center"/>
    </xf>
    <xf numFmtId="0" fontId="75" fillId="0" borderId="23" xfId="339" applyFont="1" applyBorder="1" applyAlignment="1">
      <alignment horizontal="center" vertical="center"/>
    </xf>
    <xf numFmtId="0" fontId="90" fillId="3" borderId="1" xfId="339" applyFont="1" applyFill="1" applyAlignment="1">
      <alignment horizontal="left" vertical="center"/>
    </xf>
    <xf numFmtId="164" fontId="75" fillId="0" borderId="23" xfId="339" applyNumberFormat="1" applyFont="1" applyBorder="1" applyAlignment="1">
      <alignment horizontal="center" vertical="center"/>
    </xf>
    <xf numFmtId="0" fontId="75" fillId="0" borderId="24" xfId="339" applyFont="1" applyBorder="1" applyAlignment="1">
      <alignment horizontal="left" vertical="center"/>
    </xf>
    <xf numFmtId="0" fontId="84" fillId="3" borderId="1" xfId="339" applyFont="1" applyFill="1" applyAlignment="1">
      <alignment horizontal="left" vertical="center"/>
    </xf>
    <xf numFmtId="0" fontId="95" fillId="0" borderId="23" xfId="339" applyFont="1" applyBorder="1" applyAlignment="1">
      <alignment horizontal="center" vertical="center"/>
    </xf>
    <xf numFmtId="0" fontId="96" fillId="0" borderId="25" xfId="339" applyFont="1" applyBorder="1" applyAlignment="1">
      <alignment horizontal="center" vertical="center"/>
    </xf>
    <xf numFmtId="0" fontId="96" fillId="3" borderId="25" xfId="339" applyFont="1" applyFill="1" applyBorder="1" applyAlignment="1">
      <alignment horizontal="center" vertical="center"/>
    </xf>
    <xf numFmtId="0" fontId="96" fillId="0" borderId="1" xfId="339" applyFont="1" applyAlignment="1">
      <alignment horizontal="center" vertical="center"/>
    </xf>
    <xf numFmtId="0" fontId="78" fillId="3" borderId="22" xfId="339" applyFont="1" applyFill="1" applyBorder="1" applyAlignment="1">
      <alignment horizontal="center"/>
    </xf>
    <xf numFmtId="166" fontId="94" fillId="0" borderId="0" xfId="0" applyNumberFormat="1" applyFont="1" applyFill="1" applyAlignment="1">
      <alignment vertical="top"/>
    </xf>
    <xf numFmtId="166" fontId="94" fillId="0" borderId="0" xfId="0" applyNumberFormat="1" applyFont="1" applyFill="1" applyAlignment="1">
      <alignment horizontal="right" vertical="top"/>
    </xf>
    <xf numFmtId="0" fontId="94" fillId="0" borderId="0" xfId="0" applyFont="1" applyFill="1" applyAlignment="1">
      <alignment vertical="top"/>
    </xf>
    <xf numFmtId="0" fontId="94" fillId="0" borderId="0" xfId="0" applyFont="1" applyFill="1" applyAlignment="1">
      <alignment horizontal="left" vertical="top"/>
    </xf>
    <xf numFmtId="164" fontId="0" fillId="0" borderId="0" xfId="171" applyNumberFormat="1" applyFont="1" applyFill="1" applyAlignment="1"/>
    <xf numFmtId="0" fontId="1" fillId="0" borderId="1" xfId="857"/>
    <xf numFmtId="44" fontId="1" fillId="0" borderId="1" xfId="858" applyFont="1"/>
    <xf numFmtId="44" fontId="1" fillId="0" borderId="1" xfId="858" applyFont="1" applyFill="1"/>
    <xf numFmtId="0" fontId="72" fillId="0" borderId="22" xfId="857" applyFont="1" applyBorder="1"/>
    <xf numFmtId="44" fontId="72" fillId="0" borderId="22" xfId="858" applyFont="1" applyBorder="1"/>
    <xf numFmtId="0" fontId="1" fillId="0" borderId="1" xfId="857" applyAlignment="1">
      <alignment horizontal="left" vertical="center" wrapText="1"/>
    </xf>
    <xf numFmtId="0" fontId="92" fillId="0" borderId="1" xfId="857" applyFont="1" applyAlignment="1">
      <alignment horizontal="left" vertical="center" wrapText="1"/>
    </xf>
  </cellXfs>
  <cellStyles count="873">
    <cellStyle name="20% - Accent1 2" xfId="5" xr:uid="{00000000-0005-0000-0000-000000000000}"/>
    <cellStyle name="20% - Accent1 2 2" xfId="97" xr:uid="{00000000-0005-0000-0000-000001000000}"/>
    <cellStyle name="20% - Accent1 2 2 2" xfId="183" xr:uid="{00000000-0005-0000-0000-000002000000}"/>
    <cellStyle name="20% - Accent1 2 2 2 2" xfId="287" xr:uid="{00000000-0005-0000-0000-000003000000}"/>
    <cellStyle name="20% - Accent1 2 2 2 2 2" xfId="456" xr:uid="{00000000-0005-0000-0000-000004000000}"/>
    <cellStyle name="20% - Accent1 2 2 2 2 2 2" xfId="765" xr:uid="{FF0C07CC-B741-4030-BB40-548E9E76AEE5}"/>
    <cellStyle name="20% - Accent1 2 2 2 2 3" xfId="632" xr:uid="{801A86E7-0E1A-4092-8F35-FD2D1BEAEC15}"/>
    <cellStyle name="20% - Accent1 2 2 2 3" xfId="368" xr:uid="{00000000-0005-0000-0000-000005000000}"/>
    <cellStyle name="20% - Accent1 2 2 2 3 2" xfId="706" xr:uid="{C071E40F-EF8D-4F50-B1E3-BA59431B3D4E}"/>
    <cellStyle name="20% - Accent1 2 2 2 4" xfId="573" xr:uid="{140B843D-4074-421F-B916-25789BD1C4A0}"/>
    <cellStyle name="20% - Accent1 2 2 3" xfId="264" xr:uid="{00000000-0005-0000-0000-000006000000}"/>
    <cellStyle name="20% - Accent1 2 2 3 2" xfId="433" xr:uid="{00000000-0005-0000-0000-000007000000}"/>
    <cellStyle name="20% - Accent1 2 2 3 2 2" xfId="743" xr:uid="{119C7462-6188-406E-8F24-80219CE3FD6F}"/>
    <cellStyle name="20% - Accent1 2 2 3 3" xfId="610" xr:uid="{F0B8C76D-1F0C-44F2-8771-06770AAD7387}"/>
    <cellStyle name="20% - Accent1 2 2 4" xfId="343" xr:uid="{00000000-0005-0000-0000-000008000000}"/>
    <cellStyle name="20% - Accent1 2 2 4 2" xfId="684" xr:uid="{A2DAA515-5D83-45B1-814E-0FB672D60D23}"/>
    <cellStyle name="20% - Accent1 2 2 5" xfId="551" xr:uid="{6B31F41C-4550-42D8-A15A-684CFBBF1C5A}"/>
    <cellStyle name="20% - Accent1 2 3" xfId="98" xr:uid="{00000000-0005-0000-0000-000009000000}"/>
    <cellStyle name="20% - Accent1 2 3 2" xfId="184" xr:uid="{00000000-0005-0000-0000-00000A000000}"/>
    <cellStyle name="20% - Accent1 2 3 2 2" xfId="369" xr:uid="{00000000-0005-0000-0000-00000B000000}"/>
    <cellStyle name="20% - Accent1 2 4" xfId="182" xr:uid="{00000000-0005-0000-0000-00000C000000}"/>
    <cellStyle name="20% - Accent1 2 4 2" xfId="367" xr:uid="{00000000-0005-0000-0000-00000D000000}"/>
    <cellStyle name="20% - Accent1 3" xfId="99" xr:uid="{00000000-0005-0000-0000-00000E000000}"/>
    <cellStyle name="20% - Accent1 3 2" xfId="185" xr:uid="{00000000-0005-0000-0000-00000F000000}"/>
    <cellStyle name="20% - Accent1 3 2 2" xfId="288" xr:uid="{00000000-0005-0000-0000-000010000000}"/>
    <cellStyle name="20% - Accent1 3 2 2 2" xfId="457" xr:uid="{00000000-0005-0000-0000-000011000000}"/>
    <cellStyle name="20% - Accent1 3 2 2 2 2" xfId="766" xr:uid="{C97CD731-E312-4284-BE85-06858B9D15C3}"/>
    <cellStyle name="20% - Accent1 3 2 2 3" xfId="633" xr:uid="{0978A3E7-25FF-4D37-84DF-F92E955DE738}"/>
    <cellStyle name="20% - Accent1 3 2 3" xfId="370" xr:uid="{00000000-0005-0000-0000-000012000000}"/>
    <cellStyle name="20% - Accent1 3 2 3 2" xfId="707" xr:uid="{02A16A92-0944-467E-A0EA-395694EF10D7}"/>
    <cellStyle name="20% - Accent1 3 2 4" xfId="574" xr:uid="{A5A9C972-5E54-464D-809D-2CC9EBAF18FE}"/>
    <cellStyle name="20% - Accent1 3 3" xfId="265" xr:uid="{00000000-0005-0000-0000-000013000000}"/>
    <cellStyle name="20% - Accent1 3 3 2" xfId="434" xr:uid="{00000000-0005-0000-0000-000014000000}"/>
    <cellStyle name="20% - Accent1 3 3 2 2" xfId="744" xr:uid="{CD32BC3E-2886-4A21-A562-B849A8444F1E}"/>
    <cellStyle name="20% - Accent1 3 3 3" xfId="611" xr:uid="{30CCFAE0-ABDD-4BFD-886E-D8D00E681DAD}"/>
    <cellStyle name="20% - Accent1 3 4" xfId="344" xr:uid="{00000000-0005-0000-0000-000015000000}"/>
    <cellStyle name="20% - Accent1 3 4 2" xfId="685" xr:uid="{F5361A65-ECC8-4340-B900-6B7A8882F7AA}"/>
    <cellStyle name="20% - Accent1 3 5" xfId="552" xr:uid="{D4FBBD3F-7001-4251-817A-F7123F3A2A32}"/>
    <cellStyle name="20% - Accent1 4" xfId="100" xr:uid="{00000000-0005-0000-0000-000016000000}"/>
    <cellStyle name="20% - Accent1 4 2" xfId="186" xr:uid="{00000000-0005-0000-0000-000017000000}"/>
    <cellStyle name="20% - Accent1 4 2 2" xfId="289" xr:uid="{00000000-0005-0000-0000-000018000000}"/>
    <cellStyle name="20% - Accent1 4 2 2 2" xfId="458" xr:uid="{00000000-0005-0000-0000-000019000000}"/>
    <cellStyle name="20% - Accent1 4 2 2 2 2" xfId="767" xr:uid="{0573D57D-B29F-4790-A3D1-459870171261}"/>
    <cellStyle name="20% - Accent1 4 2 2 3" xfId="634" xr:uid="{213C7A95-75A4-4085-A431-87F7EFAC1D3D}"/>
    <cellStyle name="20% - Accent1 4 2 3" xfId="371" xr:uid="{00000000-0005-0000-0000-00001A000000}"/>
    <cellStyle name="20% - Accent1 4 2 3 2" xfId="708" xr:uid="{89BEA0BC-C8CC-483A-8273-66E95870ACDE}"/>
    <cellStyle name="20% - Accent1 4 2 4" xfId="575" xr:uid="{C8EE22CE-B625-47BF-A61E-13B0E709F477}"/>
    <cellStyle name="20% - Accent1 4 3" xfId="266" xr:uid="{00000000-0005-0000-0000-00001B000000}"/>
    <cellStyle name="20% - Accent1 4 3 2" xfId="435" xr:uid="{00000000-0005-0000-0000-00001C000000}"/>
    <cellStyle name="20% - Accent1 4 3 2 2" xfId="745" xr:uid="{D5FA190A-5CB3-49FE-8B67-4FE26C3476D9}"/>
    <cellStyle name="20% - Accent1 4 3 3" xfId="612" xr:uid="{31B846E4-94EA-4E9F-A07C-0E0CC009A656}"/>
    <cellStyle name="20% - Accent1 4 4" xfId="345" xr:uid="{00000000-0005-0000-0000-00001D000000}"/>
    <cellStyle name="20% - Accent1 4 4 2" xfId="686" xr:uid="{30929CCF-D658-482E-84BF-D72EDA88C778}"/>
    <cellStyle name="20% - Accent1 4 5" xfId="553" xr:uid="{B117740B-3A57-4C29-9DE8-4E9F87CE0494}"/>
    <cellStyle name="20% - Accent1 5" xfId="327" xr:uid="{00000000-0005-0000-0000-00001E000000}"/>
    <cellStyle name="20% - Accent1 5 2" xfId="496" xr:uid="{00000000-0005-0000-0000-00001F000000}"/>
    <cellStyle name="20% - Accent1 5 2 2" xfId="803" xr:uid="{2120FD36-1B2E-4E92-AEED-14F1421D6E77}"/>
    <cellStyle name="20% - Accent1 5 3" xfId="670" xr:uid="{B9BB1E02-9D15-469F-B48B-0A2D83638B14}"/>
    <cellStyle name="20% - Accent1 6" xfId="512" xr:uid="{00000000-0005-0000-0000-000020000000}"/>
    <cellStyle name="20% - Accent1 6 2" xfId="819" xr:uid="{477CA86B-6494-438A-97CC-11A05EEAFF1F}"/>
    <cellStyle name="20% - Accent1 7" xfId="529" xr:uid="{116F6B23-12E4-49CA-B31C-1A67DFCDE29E}"/>
    <cellStyle name="20% - Accent1 7 2" xfId="835" xr:uid="{73237A10-C623-48DE-8660-21C9745A17BD}"/>
    <cellStyle name="20% - Accent1 8" xfId="860" xr:uid="{1F16D5A0-D3D0-43BC-94F1-016EB6BF76C8}"/>
    <cellStyle name="20% - Accent2 2" xfId="6" xr:uid="{00000000-0005-0000-0000-000021000000}"/>
    <cellStyle name="20% - Accent2 2 2" xfId="101" xr:uid="{00000000-0005-0000-0000-000022000000}"/>
    <cellStyle name="20% - Accent2 2 2 2" xfId="188" xr:uid="{00000000-0005-0000-0000-000023000000}"/>
    <cellStyle name="20% - Accent2 2 2 2 2" xfId="290" xr:uid="{00000000-0005-0000-0000-000024000000}"/>
    <cellStyle name="20% - Accent2 2 2 2 2 2" xfId="459" xr:uid="{00000000-0005-0000-0000-000025000000}"/>
    <cellStyle name="20% - Accent2 2 2 2 2 2 2" xfId="768" xr:uid="{1D5783B8-03ED-431F-B205-A8D47F171F7F}"/>
    <cellStyle name="20% - Accent2 2 2 2 2 3" xfId="635" xr:uid="{9647CB0F-0B41-4953-A12C-880B11E6EC70}"/>
    <cellStyle name="20% - Accent2 2 2 2 3" xfId="373" xr:uid="{00000000-0005-0000-0000-000026000000}"/>
    <cellStyle name="20% - Accent2 2 2 2 3 2" xfId="709" xr:uid="{B7728C60-C602-42E6-BB54-B58F1ED9A94A}"/>
    <cellStyle name="20% - Accent2 2 2 2 4" xfId="576" xr:uid="{27237E90-21DF-4D59-BDCA-59427025F143}"/>
    <cellStyle name="20% - Accent2 2 2 3" xfId="267" xr:uid="{00000000-0005-0000-0000-000027000000}"/>
    <cellStyle name="20% - Accent2 2 2 3 2" xfId="436" xr:uid="{00000000-0005-0000-0000-000028000000}"/>
    <cellStyle name="20% - Accent2 2 2 3 2 2" xfId="746" xr:uid="{5710AA0A-E319-4452-8B02-C010E6C7D9E4}"/>
    <cellStyle name="20% - Accent2 2 2 3 3" xfId="613" xr:uid="{F2721CB8-D0F5-407A-99EE-E68BC2B8C7F5}"/>
    <cellStyle name="20% - Accent2 2 2 4" xfId="346" xr:uid="{00000000-0005-0000-0000-000029000000}"/>
    <cellStyle name="20% - Accent2 2 2 4 2" xfId="687" xr:uid="{AA3A6F59-5978-491B-B021-E93FF229F6F3}"/>
    <cellStyle name="20% - Accent2 2 2 5" xfId="554" xr:uid="{16366E27-B4E4-4B68-AFE1-C34C0813D0C5}"/>
    <cellStyle name="20% - Accent2 2 3" xfId="102" xr:uid="{00000000-0005-0000-0000-00002A000000}"/>
    <cellStyle name="20% - Accent2 2 3 2" xfId="189" xr:uid="{00000000-0005-0000-0000-00002B000000}"/>
    <cellStyle name="20% - Accent2 2 3 2 2" xfId="374" xr:uid="{00000000-0005-0000-0000-00002C000000}"/>
    <cellStyle name="20% - Accent2 2 4" xfId="187" xr:uid="{00000000-0005-0000-0000-00002D000000}"/>
    <cellStyle name="20% - Accent2 2 4 2" xfId="372" xr:uid="{00000000-0005-0000-0000-00002E000000}"/>
    <cellStyle name="20% - Accent2 3" xfId="103" xr:uid="{00000000-0005-0000-0000-00002F000000}"/>
    <cellStyle name="20% - Accent2 3 2" xfId="190" xr:uid="{00000000-0005-0000-0000-000030000000}"/>
    <cellStyle name="20% - Accent2 3 2 2" xfId="291" xr:uid="{00000000-0005-0000-0000-000031000000}"/>
    <cellStyle name="20% - Accent2 3 2 2 2" xfId="460" xr:uid="{00000000-0005-0000-0000-000032000000}"/>
    <cellStyle name="20% - Accent2 3 2 2 2 2" xfId="769" xr:uid="{A95ECAA2-645E-4004-AC61-A47C11F0CD60}"/>
    <cellStyle name="20% - Accent2 3 2 2 3" xfId="636" xr:uid="{4851CB5F-0CA6-480C-9793-4F7EDF410A16}"/>
    <cellStyle name="20% - Accent2 3 2 3" xfId="375" xr:uid="{00000000-0005-0000-0000-000033000000}"/>
    <cellStyle name="20% - Accent2 3 2 3 2" xfId="710" xr:uid="{91A6B6EA-5A77-46D7-A9AA-F41A0284BA5E}"/>
    <cellStyle name="20% - Accent2 3 2 4" xfId="577" xr:uid="{C9AE5493-D938-4CE8-A321-4C1C3D25602D}"/>
    <cellStyle name="20% - Accent2 3 3" xfId="268" xr:uid="{00000000-0005-0000-0000-000034000000}"/>
    <cellStyle name="20% - Accent2 3 3 2" xfId="437" xr:uid="{00000000-0005-0000-0000-000035000000}"/>
    <cellStyle name="20% - Accent2 3 3 2 2" xfId="747" xr:uid="{4C15AC63-545E-4776-B830-7104BBB44C61}"/>
    <cellStyle name="20% - Accent2 3 3 3" xfId="614" xr:uid="{4D501506-EB69-44AF-B19C-A1B183103058}"/>
    <cellStyle name="20% - Accent2 3 4" xfId="347" xr:uid="{00000000-0005-0000-0000-000036000000}"/>
    <cellStyle name="20% - Accent2 3 4 2" xfId="688" xr:uid="{50B178BF-D415-4756-8F23-524538D639C9}"/>
    <cellStyle name="20% - Accent2 3 5" xfId="555" xr:uid="{8FA8E5C5-6FF0-44D6-9EA4-33167339B507}"/>
    <cellStyle name="20% - Accent2 4" xfId="104" xr:uid="{00000000-0005-0000-0000-000037000000}"/>
    <cellStyle name="20% - Accent2 4 2" xfId="191" xr:uid="{00000000-0005-0000-0000-000038000000}"/>
    <cellStyle name="20% - Accent2 4 2 2" xfId="292" xr:uid="{00000000-0005-0000-0000-000039000000}"/>
    <cellStyle name="20% - Accent2 4 2 2 2" xfId="461" xr:uid="{00000000-0005-0000-0000-00003A000000}"/>
    <cellStyle name="20% - Accent2 4 2 2 2 2" xfId="770" xr:uid="{60FA8FDC-6EB6-4CFC-B114-12E094AC25E7}"/>
    <cellStyle name="20% - Accent2 4 2 2 3" xfId="637" xr:uid="{5B2E8925-BD13-4259-A6F0-107C7F5F574D}"/>
    <cellStyle name="20% - Accent2 4 2 3" xfId="376" xr:uid="{00000000-0005-0000-0000-00003B000000}"/>
    <cellStyle name="20% - Accent2 4 2 3 2" xfId="711" xr:uid="{4C06F71E-9765-438E-A218-847E64546EF4}"/>
    <cellStyle name="20% - Accent2 4 2 4" xfId="578" xr:uid="{FDF21112-088A-47FD-9417-79FBDB2B6098}"/>
    <cellStyle name="20% - Accent2 4 3" xfId="269" xr:uid="{00000000-0005-0000-0000-00003C000000}"/>
    <cellStyle name="20% - Accent2 4 3 2" xfId="438" xr:uid="{00000000-0005-0000-0000-00003D000000}"/>
    <cellStyle name="20% - Accent2 4 3 2 2" xfId="748" xr:uid="{2C55D4E8-3199-4315-B99A-A7365B86AEC2}"/>
    <cellStyle name="20% - Accent2 4 3 3" xfId="615" xr:uid="{CAF7A0F0-B85C-4309-957E-26C6E4A5176F}"/>
    <cellStyle name="20% - Accent2 4 4" xfId="348" xr:uid="{00000000-0005-0000-0000-00003E000000}"/>
    <cellStyle name="20% - Accent2 4 4 2" xfId="689" xr:uid="{927DFA8A-3B54-41AC-9FB2-3122340C78A9}"/>
    <cellStyle name="20% - Accent2 4 5" xfId="556" xr:uid="{16B1B23D-6188-487F-883E-42C097BDADEB}"/>
    <cellStyle name="20% - Accent2 5" xfId="329" xr:uid="{00000000-0005-0000-0000-00003F000000}"/>
    <cellStyle name="20% - Accent2 5 2" xfId="498" xr:uid="{00000000-0005-0000-0000-000040000000}"/>
    <cellStyle name="20% - Accent2 5 2 2" xfId="805" xr:uid="{F779E1EF-D79E-4FBE-AD88-737A116EBA29}"/>
    <cellStyle name="20% - Accent2 5 3" xfId="672" xr:uid="{848AA8B8-063B-481E-8870-7F3A3D02BDC0}"/>
    <cellStyle name="20% - Accent2 6" xfId="514" xr:uid="{00000000-0005-0000-0000-000041000000}"/>
    <cellStyle name="20% - Accent2 6 2" xfId="821" xr:uid="{C0287F96-F627-4EA0-808B-C290967D6875}"/>
    <cellStyle name="20% - Accent2 7" xfId="531" xr:uid="{136E7506-CB6D-4F0F-A4E7-7EB0778D7EE6}"/>
    <cellStyle name="20% - Accent2 7 2" xfId="837" xr:uid="{4885B9C1-AF05-473A-9FEC-81B8C3D5548D}"/>
    <cellStyle name="20% - Accent2 8" xfId="862" xr:uid="{75FD4B7B-6CF3-401F-9B3D-A5FE4C3E2469}"/>
    <cellStyle name="20% - Accent3 2" xfId="7" xr:uid="{00000000-0005-0000-0000-000042000000}"/>
    <cellStyle name="20% - Accent3 2 2" xfId="105" xr:uid="{00000000-0005-0000-0000-000043000000}"/>
    <cellStyle name="20% - Accent3 2 2 2" xfId="193" xr:uid="{00000000-0005-0000-0000-000044000000}"/>
    <cellStyle name="20% - Accent3 2 2 2 2" xfId="293" xr:uid="{00000000-0005-0000-0000-000045000000}"/>
    <cellStyle name="20% - Accent3 2 2 2 2 2" xfId="462" xr:uid="{00000000-0005-0000-0000-000046000000}"/>
    <cellStyle name="20% - Accent3 2 2 2 2 2 2" xfId="771" xr:uid="{F1A05570-868C-41E8-92C4-453A13B8F49A}"/>
    <cellStyle name="20% - Accent3 2 2 2 2 3" xfId="638" xr:uid="{34FB0837-329A-412A-9032-2716691EE199}"/>
    <cellStyle name="20% - Accent3 2 2 2 3" xfId="378" xr:uid="{00000000-0005-0000-0000-000047000000}"/>
    <cellStyle name="20% - Accent3 2 2 2 3 2" xfId="712" xr:uid="{28B98731-2EEA-4456-A0BF-E06EDA5723CE}"/>
    <cellStyle name="20% - Accent3 2 2 2 4" xfId="579" xr:uid="{035F141D-BE08-47C9-BAF9-3BEF89F1012B}"/>
    <cellStyle name="20% - Accent3 2 2 3" xfId="270" xr:uid="{00000000-0005-0000-0000-000048000000}"/>
    <cellStyle name="20% - Accent3 2 2 3 2" xfId="439" xr:uid="{00000000-0005-0000-0000-000049000000}"/>
    <cellStyle name="20% - Accent3 2 2 3 2 2" xfId="749" xr:uid="{A798BB10-FCA7-4B18-9ABF-2F19E11246A7}"/>
    <cellStyle name="20% - Accent3 2 2 3 3" xfId="616" xr:uid="{3F80C384-7AC9-4D14-AA09-28987D1B2155}"/>
    <cellStyle name="20% - Accent3 2 2 4" xfId="349" xr:uid="{00000000-0005-0000-0000-00004A000000}"/>
    <cellStyle name="20% - Accent3 2 2 4 2" xfId="690" xr:uid="{0449B76D-B4C5-4676-88FA-46F985B17B4B}"/>
    <cellStyle name="20% - Accent3 2 2 5" xfId="557" xr:uid="{AF80A2BD-7FAA-4411-A21D-FD432F471FC9}"/>
    <cellStyle name="20% - Accent3 2 3" xfId="106" xr:uid="{00000000-0005-0000-0000-00004B000000}"/>
    <cellStyle name="20% - Accent3 2 3 2" xfId="194" xr:uid="{00000000-0005-0000-0000-00004C000000}"/>
    <cellStyle name="20% - Accent3 2 3 2 2" xfId="379" xr:uid="{00000000-0005-0000-0000-00004D000000}"/>
    <cellStyle name="20% - Accent3 2 4" xfId="192" xr:uid="{00000000-0005-0000-0000-00004E000000}"/>
    <cellStyle name="20% - Accent3 2 4 2" xfId="377" xr:uid="{00000000-0005-0000-0000-00004F000000}"/>
    <cellStyle name="20% - Accent3 3" xfId="107" xr:uid="{00000000-0005-0000-0000-000050000000}"/>
    <cellStyle name="20% - Accent3 3 2" xfId="195" xr:uid="{00000000-0005-0000-0000-000051000000}"/>
    <cellStyle name="20% - Accent3 3 2 2" xfId="294" xr:uid="{00000000-0005-0000-0000-000052000000}"/>
    <cellStyle name="20% - Accent3 3 2 2 2" xfId="463" xr:uid="{00000000-0005-0000-0000-000053000000}"/>
    <cellStyle name="20% - Accent3 3 2 2 2 2" xfId="772" xr:uid="{471FD410-971A-42DD-97DC-709C42126C77}"/>
    <cellStyle name="20% - Accent3 3 2 2 3" xfId="639" xr:uid="{5BF3F890-A92C-49E3-95CE-C903D7CB9DD9}"/>
    <cellStyle name="20% - Accent3 3 2 3" xfId="380" xr:uid="{00000000-0005-0000-0000-000054000000}"/>
    <cellStyle name="20% - Accent3 3 2 3 2" xfId="713" xr:uid="{B2DF09AC-9B0F-45A2-817E-E157EC34FD61}"/>
    <cellStyle name="20% - Accent3 3 2 4" xfId="580" xr:uid="{782F3EEF-B506-4A28-B51D-2B7B3F6C88D6}"/>
    <cellStyle name="20% - Accent3 3 3" xfId="271" xr:uid="{00000000-0005-0000-0000-000055000000}"/>
    <cellStyle name="20% - Accent3 3 3 2" xfId="440" xr:uid="{00000000-0005-0000-0000-000056000000}"/>
    <cellStyle name="20% - Accent3 3 3 2 2" xfId="750" xr:uid="{7B698C0E-3231-492E-A19B-848F4BB0E54E}"/>
    <cellStyle name="20% - Accent3 3 3 3" xfId="617" xr:uid="{3A244C3F-DEB5-4DCF-BD3F-47199A711510}"/>
    <cellStyle name="20% - Accent3 3 4" xfId="350" xr:uid="{00000000-0005-0000-0000-000057000000}"/>
    <cellStyle name="20% - Accent3 3 4 2" xfId="691" xr:uid="{F93D3C70-9DDC-49A1-83B4-5C6073738904}"/>
    <cellStyle name="20% - Accent3 3 5" xfId="558" xr:uid="{E18E88AA-EAA9-464A-A1C2-8020312F19A1}"/>
    <cellStyle name="20% - Accent3 4" xfId="108" xr:uid="{00000000-0005-0000-0000-000058000000}"/>
    <cellStyle name="20% - Accent3 4 2" xfId="196" xr:uid="{00000000-0005-0000-0000-000059000000}"/>
    <cellStyle name="20% - Accent3 4 2 2" xfId="295" xr:uid="{00000000-0005-0000-0000-00005A000000}"/>
    <cellStyle name="20% - Accent3 4 2 2 2" xfId="464" xr:uid="{00000000-0005-0000-0000-00005B000000}"/>
    <cellStyle name="20% - Accent3 4 2 2 2 2" xfId="773" xr:uid="{3573B4D3-AE33-4B5D-9122-6325C7E8C222}"/>
    <cellStyle name="20% - Accent3 4 2 2 3" xfId="640" xr:uid="{DC715FC3-9F46-45E3-9D00-B0C2B408170D}"/>
    <cellStyle name="20% - Accent3 4 2 3" xfId="381" xr:uid="{00000000-0005-0000-0000-00005C000000}"/>
    <cellStyle name="20% - Accent3 4 2 3 2" xfId="714" xr:uid="{B281A71A-B580-4376-9533-A06B087B6569}"/>
    <cellStyle name="20% - Accent3 4 2 4" xfId="581" xr:uid="{3718EB26-9037-4D99-BA28-6F7D7C9A1E44}"/>
    <cellStyle name="20% - Accent3 4 3" xfId="272" xr:uid="{00000000-0005-0000-0000-00005D000000}"/>
    <cellStyle name="20% - Accent3 4 3 2" xfId="441" xr:uid="{00000000-0005-0000-0000-00005E000000}"/>
    <cellStyle name="20% - Accent3 4 3 2 2" xfId="751" xr:uid="{69D5D2E0-3C34-4832-8DE4-D220F979B9C4}"/>
    <cellStyle name="20% - Accent3 4 3 3" xfId="618" xr:uid="{30EC4925-2661-4556-B3A7-48D3A73E5792}"/>
    <cellStyle name="20% - Accent3 4 4" xfId="351" xr:uid="{00000000-0005-0000-0000-00005F000000}"/>
    <cellStyle name="20% - Accent3 4 4 2" xfId="692" xr:uid="{6A05D1DB-8708-4C8F-91C8-860FB7FF28DC}"/>
    <cellStyle name="20% - Accent3 4 5" xfId="559" xr:uid="{80E2825D-F2A1-4049-92A4-D58CC2A456B5}"/>
    <cellStyle name="20% - Accent3 5" xfId="331" xr:uid="{00000000-0005-0000-0000-000060000000}"/>
    <cellStyle name="20% - Accent3 5 2" xfId="500" xr:uid="{00000000-0005-0000-0000-000061000000}"/>
    <cellStyle name="20% - Accent3 5 2 2" xfId="807" xr:uid="{DE805F9F-F063-43E7-8B4D-D30FE7F514FD}"/>
    <cellStyle name="20% - Accent3 5 3" xfId="674" xr:uid="{4FDD6DC3-BE36-4CF9-8E2D-FE7976D757C8}"/>
    <cellStyle name="20% - Accent3 6" xfId="516" xr:uid="{00000000-0005-0000-0000-000062000000}"/>
    <cellStyle name="20% - Accent3 6 2" xfId="823" xr:uid="{3CCCBBCC-A111-4C39-945D-82E099C1FB40}"/>
    <cellStyle name="20% - Accent3 7" xfId="533" xr:uid="{E6069347-C1E4-428C-8DD4-2C7F5F2FADDA}"/>
    <cellStyle name="20% - Accent3 7 2" xfId="839" xr:uid="{E2DA7706-5CF4-4C82-989A-253E1EACCE0E}"/>
    <cellStyle name="20% - Accent3 8" xfId="864" xr:uid="{D15EAA0C-60F8-4C25-93C7-BAA93354DC61}"/>
    <cellStyle name="20% - Accent4 2" xfId="8" xr:uid="{00000000-0005-0000-0000-000063000000}"/>
    <cellStyle name="20% - Accent4 2 2" xfId="109" xr:uid="{00000000-0005-0000-0000-000064000000}"/>
    <cellStyle name="20% - Accent4 2 2 2" xfId="198" xr:uid="{00000000-0005-0000-0000-000065000000}"/>
    <cellStyle name="20% - Accent4 2 2 2 2" xfId="296" xr:uid="{00000000-0005-0000-0000-000066000000}"/>
    <cellStyle name="20% - Accent4 2 2 2 2 2" xfId="465" xr:uid="{00000000-0005-0000-0000-000067000000}"/>
    <cellStyle name="20% - Accent4 2 2 2 2 2 2" xfId="774" xr:uid="{F61BBB6A-786C-413D-B5C7-6ABB5B8E80F1}"/>
    <cellStyle name="20% - Accent4 2 2 2 2 3" xfId="641" xr:uid="{54D57728-9827-462F-BD8D-2F23F2769411}"/>
    <cellStyle name="20% - Accent4 2 2 2 3" xfId="383" xr:uid="{00000000-0005-0000-0000-000068000000}"/>
    <cellStyle name="20% - Accent4 2 2 2 3 2" xfId="715" xr:uid="{69E050C8-5D16-496D-9E00-1F58E45215BA}"/>
    <cellStyle name="20% - Accent4 2 2 2 4" xfId="582" xr:uid="{27012A63-1C04-4FBF-96F5-0C91EF6404D6}"/>
    <cellStyle name="20% - Accent4 2 2 3" xfId="273" xr:uid="{00000000-0005-0000-0000-000069000000}"/>
    <cellStyle name="20% - Accent4 2 2 3 2" xfId="442" xr:uid="{00000000-0005-0000-0000-00006A000000}"/>
    <cellStyle name="20% - Accent4 2 2 3 2 2" xfId="752" xr:uid="{F98AF8D6-45C0-483A-9B1E-6FD032B1E6C4}"/>
    <cellStyle name="20% - Accent4 2 2 3 3" xfId="619" xr:uid="{AAC5C420-ABFA-4DE9-9E5E-F0B7CBA44F2B}"/>
    <cellStyle name="20% - Accent4 2 2 4" xfId="352" xr:uid="{00000000-0005-0000-0000-00006B000000}"/>
    <cellStyle name="20% - Accent4 2 2 4 2" xfId="693" xr:uid="{FC050B3F-8E25-4A16-A2F6-3B3C7D86C154}"/>
    <cellStyle name="20% - Accent4 2 2 5" xfId="560" xr:uid="{AAA3AE5E-145B-4556-A2CE-B26A9248883A}"/>
    <cellStyle name="20% - Accent4 2 3" xfId="110" xr:uid="{00000000-0005-0000-0000-00006C000000}"/>
    <cellStyle name="20% - Accent4 2 3 2" xfId="199" xr:uid="{00000000-0005-0000-0000-00006D000000}"/>
    <cellStyle name="20% - Accent4 2 3 2 2" xfId="384" xr:uid="{00000000-0005-0000-0000-00006E000000}"/>
    <cellStyle name="20% - Accent4 2 4" xfId="197" xr:uid="{00000000-0005-0000-0000-00006F000000}"/>
    <cellStyle name="20% - Accent4 2 4 2" xfId="382" xr:uid="{00000000-0005-0000-0000-000070000000}"/>
    <cellStyle name="20% - Accent4 3" xfId="111" xr:uid="{00000000-0005-0000-0000-000071000000}"/>
    <cellStyle name="20% - Accent4 3 2" xfId="200" xr:uid="{00000000-0005-0000-0000-000072000000}"/>
    <cellStyle name="20% - Accent4 3 2 2" xfId="297" xr:uid="{00000000-0005-0000-0000-000073000000}"/>
    <cellStyle name="20% - Accent4 3 2 2 2" xfId="466" xr:uid="{00000000-0005-0000-0000-000074000000}"/>
    <cellStyle name="20% - Accent4 3 2 2 2 2" xfId="775" xr:uid="{08087190-0586-4CED-A296-F73E967EDE0F}"/>
    <cellStyle name="20% - Accent4 3 2 2 3" xfId="642" xr:uid="{C909BD56-6B3D-4123-9D83-9C7C4AC154CF}"/>
    <cellStyle name="20% - Accent4 3 2 3" xfId="385" xr:uid="{00000000-0005-0000-0000-000075000000}"/>
    <cellStyle name="20% - Accent4 3 2 3 2" xfId="716" xr:uid="{38286E81-5482-4359-AF53-97B054301832}"/>
    <cellStyle name="20% - Accent4 3 2 4" xfId="583" xr:uid="{87F756FB-0E54-4207-8EDA-140122FD02D7}"/>
    <cellStyle name="20% - Accent4 3 3" xfId="274" xr:uid="{00000000-0005-0000-0000-000076000000}"/>
    <cellStyle name="20% - Accent4 3 3 2" xfId="443" xr:uid="{00000000-0005-0000-0000-000077000000}"/>
    <cellStyle name="20% - Accent4 3 3 2 2" xfId="753" xr:uid="{57548E6B-4CF3-46E0-8A07-ACEB60E597C8}"/>
    <cellStyle name="20% - Accent4 3 3 3" xfId="620" xr:uid="{5007248E-2A42-43DF-AF05-1E972CD030A1}"/>
    <cellStyle name="20% - Accent4 3 4" xfId="353" xr:uid="{00000000-0005-0000-0000-000078000000}"/>
    <cellStyle name="20% - Accent4 3 4 2" xfId="694" xr:uid="{EB010D05-DC12-4323-B109-6737397D4F0F}"/>
    <cellStyle name="20% - Accent4 3 5" xfId="561" xr:uid="{101BFBC2-F2D5-4C91-B0BF-FEC7A8911C7C}"/>
    <cellStyle name="20% - Accent4 4" xfId="112" xr:uid="{00000000-0005-0000-0000-000079000000}"/>
    <cellStyle name="20% - Accent4 4 2" xfId="201" xr:uid="{00000000-0005-0000-0000-00007A000000}"/>
    <cellStyle name="20% - Accent4 4 2 2" xfId="298" xr:uid="{00000000-0005-0000-0000-00007B000000}"/>
    <cellStyle name="20% - Accent4 4 2 2 2" xfId="467" xr:uid="{00000000-0005-0000-0000-00007C000000}"/>
    <cellStyle name="20% - Accent4 4 2 2 2 2" xfId="776" xr:uid="{E57C43F9-C412-4ABF-9B62-1A507ECA787B}"/>
    <cellStyle name="20% - Accent4 4 2 2 3" xfId="643" xr:uid="{9EFE2665-E975-4D61-BE58-5F3CA122FD19}"/>
    <cellStyle name="20% - Accent4 4 2 3" xfId="386" xr:uid="{00000000-0005-0000-0000-00007D000000}"/>
    <cellStyle name="20% - Accent4 4 2 3 2" xfId="717" xr:uid="{4A1CF126-870B-4A22-86CD-8BC782BF306D}"/>
    <cellStyle name="20% - Accent4 4 2 4" xfId="584" xr:uid="{A5A59BC7-352F-4344-91FF-1A49AE30338C}"/>
    <cellStyle name="20% - Accent4 4 3" xfId="275" xr:uid="{00000000-0005-0000-0000-00007E000000}"/>
    <cellStyle name="20% - Accent4 4 3 2" xfId="444" xr:uid="{00000000-0005-0000-0000-00007F000000}"/>
    <cellStyle name="20% - Accent4 4 3 2 2" xfId="754" xr:uid="{D39094A9-AA7C-41CD-87FD-79D7E236C4B8}"/>
    <cellStyle name="20% - Accent4 4 3 3" xfId="621" xr:uid="{16F5D421-6968-4030-B83F-F593EFC60DFC}"/>
    <cellStyle name="20% - Accent4 4 4" xfId="354" xr:uid="{00000000-0005-0000-0000-000080000000}"/>
    <cellStyle name="20% - Accent4 4 4 2" xfId="695" xr:uid="{5FED461C-EB4B-47C6-A4AF-57466B445159}"/>
    <cellStyle name="20% - Accent4 4 5" xfId="562" xr:uid="{A50A8454-5145-432F-9009-9CDF414160E3}"/>
    <cellStyle name="20% - Accent4 5" xfId="333" xr:uid="{00000000-0005-0000-0000-000081000000}"/>
    <cellStyle name="20% - Accent4 5 2" xfId="502" xr:uid="{00000000-0005-0000-0000-000082000000}"/>
    <cellStyle name="20% - Accent4 5 2 2" xfId="809" xr:uid="{15C9F264-7D6E-42DC-ADF9-E01F8AEB001F}"/>
    <cellStyle name="20% - Accent4 5 3" xfId="676" xr:uid="{A17A5025-649E-48EC-9F58-D90B63D2C8B3}"/>
    <cellStyle name="20% - Accent4 6" xfId="518" xr:uid="{00000000-0005-0000-0000-000083000000}"/>
    <cellStyle name="20% - Accent4 6 2" xfId="825" xr:uid="{BD3A0776-7E3C-4E92-8E66-FBB5D6609E88}"/>
    <cellStyle name="20% - Accent4 7" xfId="535" xr:uid="{39994C26-C60E-4E07-B9A8-7049E1CCE0C3}"/>
    <cellStyle name="20% - Accent4 7 2" xfId="841" xr:uid="{3F746A47-C515-4DEE-976C-41AF24D25303}"/>
    <cellStyle name="20% - Accent4 8" xfId="866" xr:uid="{11B88328-D09E-43EB-837A-8009BE5DE9A9}"/>
    <cellStyle name="20% - Accent5 2" xfId="9" xr:uid="{00000000-0005-0000-0000-000084000000}"/>
    <cellStyle name="20% - Accent5 2 2" xfId="202" xr:uid="{00000000-0005-0000-0000-000085000000}"/>
    <cellStyle name="20% - Accent5 2 2 2" xfId="387" xr:uid="{00000000-0005-0000-0000-000086000000}"/>
    <cellStyle name="20% - Accent5 3" xfId="224" xr:uid="{00000000-0005-0000-0000-000087000000}"/>
    <cellStyle name="20% - Accent5 3 2" xfId="308" xr:uid="{00000000-0005-0000-0000-000088000000}"/>
    <cellStyle name="20% - Accent5 3 2 2" xfId="477" xr:uid="{00000000-0005-0000-0000-000089000000}"/>
    <cellStyle name="20% - Accent5 3 2 2 2" xfId="786" xr:uid="{30EB49F5-976A-4E00-84E8-FDB307E362E6}"/>
    <cellStyle name="20% - Accent5 3 2 3" xfId="653" xr:uid="{A911F343-7520-42B9-8858-D2E53C374882}"/>
    <cellStyle name="20% - Accent5 3 3" xfId="407" xr:uid="{00000000-0005-0000-0000-00008A000000}"/>
    <cellStyle name="20% - Accent5 3 3 2" xfId="727" xr:uid="{5FC24C0D-F3E0-47B7-988B-FA33EE4DBB4B}"/>
    <cellStyle name="20% - Accent5 3 4" xfId="594" xr:uid="{99175FF3-A268-48E8-AEA0-DBE6304C8520}"/>
    <cellStyle name="20% - Accent5 4" xfId="335" xr:uid="{00000000-0005-0000-0000-00008B000000}"/>
    <cellStyle name="20% - Accent5 4 2" xfId="504" xr:uid="{00000000-0005-0000-0000-00008C000000}"/>
    <cellStyle name="20% - Accent5 4 2 2" xfId="811" xr:uid="{52D2471C-4CBC-43FD-B1D0-5A7B28DAE2C3}"/>
    <cellStyle name="20% - Accent5 4 3" xfId="678" xr:uid="{C292103D-F993-4FD9-9A8D-17D1DDFD9D77}"/>
    <cellStyle name="20% - Accent5 5" xfId="520" xr:uid="{00000000-0005-0000-0000-00008D000000}"/>
    <cellStyle name="20% - Accent5 5 2" xfId="827" xr:uid="{7FB625A6-0332-4419-B729-488E0859987E}"/>
    <cellStyle name="20% - Accent5 6" xfId="537" xr:uid="{9DB3400A-523C-4E09-BF5D-0D464DB1F703}"/>
    <cellStyle name="20% - Accent5 6 2" xfId="843" xr:uid="{CDBC88EC-B9D6-4D95-94E6-09EA7DB42041}"/>
    <cellStyle name="20% - Accent5 7" xfId="868" xr:uid="{9AE8CAAC-B103-4BC3-98F1-F020AFDCA1B2}"/>
    <cellStyle name="20% - Accent6 2" xfId="10" xr:uid="{00000000-0005-0000-0000-00008E000000}"/>
    <cellStyle name="20% - Accent6 2 2" xfId="203" xr:uid="{00000000-0005-0000-0000-00008F000000}"/>
    <cellStyle name="20% - Accent6 2 2 2" xfId="388" xr:uid="{00000000-0005-0000-0000-000090000000}"/>
    <cellStyle name="20% - Accent6 3" xfId="220" xr:uid="{00000000-0005-0000-0000-000091000000}"/>
    <cellStyle name="20% - Accent6 3 2" xfId="306" xr:uid="{00000000-0005-0000-0000-000092000000}"/>
    <cellStyle name="20% - Accent6 3 2 2" xfId="475" xr:uid="{00000000-0005-0000-0000-000093000000}"/>
    <cellStyle name="20% - Accent6 3 2 2 2" xfId="784" xr:uid="{48AD3FE8-874E-47B2-862A-4953A7D85C1E}"/>
    <cellStyle name="20% - Accent6 3 2 3" xfId="651" xr:uid="{C4F053FC-E2C4-4CB6-AAD1-7C8C12102F0B}"/>
    <cellStyle name="20% - Accent6 3 3" xfId="405" xr:uid="{00000000-0005-0000-0000-000094000000}"/>
    <cellStyle name="20% - Accent6 3 3 2" xfId="725" xr:uid="{CA232D33-3491-4954-BFA1-47B899C6E45F}"/>
    <cellStyle name="20% - Accent6 3 4" xfId="592" xr:uid="{18BF5033-D174-49E3-81CC-D7FBCDA37FF4}"/>
    <cellStyle name="20% - Accent6 4" xfId="337" xr:uid="{00000000-0005-0000-0000-000095000000}"/>
    <cellStyle name="20% - Accent6 4 2" xfId="506" xr:uid="{00000000-0005-0000-0000-000096000000}"/>
    <cellStyle name="20% - Accent6 4 2 2" xfId="813" xr:uid="{1986D596-2468-4BE1-A00E-65E4F7F250FE}"/>
    <cellStyle name="20% - Accent6 4 3" xfId="680" xr:uid="{E91C50C5-FE27-4F08-99AD-F87BA43EA461}"/>
    <cellStyle name="20% - Accent6 5" xfId="522" xr:uid="{00000000-0005-0000-0000-000097000000}"/>
    <cellStyle name="20% - Accent6 5 2" xfId="829" xr:uid="{9437C830-4109-4C8E-8EF9-91B07D907809}"/>
    <cellStyle name="20% - Accent6 6" xfId="539" xr:uid="{827F8D8F-1DE6-46D9-8B0D-FB9B3B3C60DE}"/>
    <cellStyle name="20% - Accent6 6 2" xfId="845" xr:uid="{57F24F31-E440-4945-A5CA-A97D1E83101E}"/>
    <cellStyle name="20% - Accent6 7" xfId="870" xr:uid="{E3CF494C-1C30-4828-9643-098082F99815}"/>
    <cellStyle name="40% - Accent1 2" xfId="11" xr:uid="{00000000-0005-0000-0000-000098000000}"/>
    <cellStyle name="40% - Accent1 2 2" xfId="204" xr:uid="{00000000-0005-0000-0000-000099000000}"/>
    <cellStyle name="40% - Accent1 2 2 2" xfId="389" xr:uid="{00000000-0005-0000-0000-00009A000000}"/>
    <cellStyle name="40% - Accent1 3" xfId="234" xr:uid="{00000000-0005-0000-0000-00009B000000}"/>
    <cellStyle name="40% - Accent1 3 2" xfId="313" xr:uid="{00000000-0005-0000-0000-00009C000000}"/>
    <cellStyle name="40% - Accent1 3 2 2" xfId="482" xr:uid="{00000000-0005-0000-0000-00009D000000}"/>
    <cellStyle name="40% - Accent1 3 2 2 2" xfId="791" xr:uid="{700509B8-D28E-4E8C-97A9-85335AF39FC8}"/>
    <cellStyle name="40% - Accent1 3 2 3" xfId="658" xr:uid="{E5358574-1A13-4788-A205-DBDF525ED565}"/>
    <cellStyle name="40% - Accent1 3 3" xfId="412" xr:uid="{00000000-0005-0000-0000-00009E000000}"/>
    <cellStyle name="40% - Accent1 3 3 2" xfId="732" xr:uid="{6627C62A-FDDF-4DBB-8FBC-C75ADEFDAA8C}"/>
    <cellStyle name="40% - Accent1 3 4" xfId="599" xr:uid="{A72B2764-70E2-4748-9569-F99992179BEF}"/>
    <cellStyle name="40% - Accent1 4" xfId="328" xr:uid="{00000000-0005-0000-0000-00009F000000}"/>
    <cellStyle name="40% - Accent1 4 2" xfId="497" xr:uid="{00000000-0005-0000-0000-0000A0000000}"/>
    <cellStyle name="40% - Accent1 4 2 2" xfId="804" xr:uid="{5E7D57D6-6D23-462A-A922-97BAAE346648}"/>
    <cellStyle name="40% - Accent1 4 3" xfId="671" xr:uid="{137E39FA-15B1-4F0F-9551-CE4866AE5733}"/>
    <cellStyle name="40% - Accent1 5" xfId="513" xr:uid="{00000000-0005-0000-0000-0000A1000000}"/>
    <cellStyle name="40% - Accent1 5 2" xfId="820" xr:uid="{2E6610B2-8C65-4299-912F-F7ABB951B33F}"/>
    <cellStyle name="40% - Accent1 6" xfId="530" xr:uid="{10D71AC0-AEF4-4906-A29E-E2A84EA55306}"/>
    <cellStyle name="40% - Accent1 6 2" xfId="836" xr:uid="{F2944CD2-91FD-473A-8BA6-521BC07ED770}"/>
    <cellStyle name="40% - Accent1 7" xfId="861" xr:uid="{2B09FBC9-7732-4D02-BCEC-C5FA4FD6A7BC}"/>
    <cellStyle name="40% - Accent2 2" xfId="12" xr:uid="{00000000-0005-0000-0000-0000A2000000}"/>
    <cellStyle name="40% - Accent2 2 2" xfId="205" xr:uid="{00000000-0005-0000-0000-0000A3000000}"/>
    <cellStyle name="40% - Accent2 2 2 2" xfId="390" xr:uid="{00000000-0005-0000-0000-0000A4000000}"/>
    <cellStyle name="40% - Accent2 3" xfId="231" xr:uid="{00000000-0005-0000-0000-0000A5000000}"/>
    <cellStyle name="40% - Accent2 3 2" xfId="311" xr:uid="{00000000-0005-0000-0000-0000A6000000}"/>
    <cellStyle name="40% - Accent2 3 2 2" xfId="480" xr:uid="{00000000-0005-0000-0000-0000A7000000}"/>
    <cellStyle name="40% - Accent2 3 2 2 2" xfId="789" xr:uid="{924E9EC1-968B-49AB-BFCC-FA6B09A45FA1}"/>
    <cellStyle name="40% - Accent2 3 2 3" xfId="656" xr:uid="{4D53A50D-3837-4F96-967A-90B8FAB6964D}"/>
    <cellStyle name="40% - Accent2 3 3" xfId="410" xr:uid="{00000000-0005-0000-0000-0000A8000000}"/>
    <cellStyle name="40% - Accent2 3 3 2" xfId="730" xr:uid="{3B5E5D6F-2A0F-4CE2-BE4A-029D8B44C700}"/>
    <cellStyle name="40% - Accent2 3 4" xfId="597" xr:uid="{AA8EC445-B9CB-45DB-A4A1-3088C98D66FF}"/>
    <cellStyle name="40% - Accent2 4" xfId="330" xr:uid="{00000000-0005-0000-0000-0000A9000000}"/>
    <cellStyle name="40% - Accent2 4 2" xfId="499" xr:uid="{00000000-0005-0000-0000-0000AA000000}"/>
    <cellStyle name="40% - Accent2 4 2 2" xfId="806" xr:uid="{5E6307B8-AE04-4E8B-B896-7DBE4245770E}"/>
    <cellStyle name="40% - Accent2 4 3" xfId="673" xr:uid="{C7C400FD-2102-4BB6-A43A-792E43B7AE18}"/>
    <cellStyle name="40% - Accent2 5" xfId="515" xr:uid="{00000000-0005-0000-0000-0000AB000000}"/>
    <cellStyle name="40% - Accent2 5 2" xfId="822" xr:uid="{7C087F5A-9A96-442B-97D0-D05D6B919D07}"/>
    <cellStyle name="40% - Accent2 6" xfId="532" xr:uid="{0C55CC99-0773-4FE6-AA38-0FC448BDC862}"/>
    <cellStyle name="40% - Accent2 6 2" xfId="838" xr:uid="{4B1E5C6C-ED25-478B-8AA1-702D66CE461A}"/>
    <cellStyle name="40% - Accent2 7" xfId="863" xr:uid="{2F2BCCF3-3A1D-4BA0-A102-7F7AAB0DDAF7}"/>
    <cellStyle name="40% - Accent3 2" xfId="13" xr:uid="{00000000-0005-0000-0000-0000AC000000}"/>
    <cellStyle name="40% - Accent3 2 2" xfId="113" xr:uid="{00000000-0005-0000-0000-0000AD000000}"/>
    <cellStyle name="40% - Accent3 2 2 2" xfId="207" xr:uid="{00000000-0005-0000-0000-0000AE000000}"/>
    <cellStyle name="40% - Accent3 2 2 2 2" xfId="299" xr:uid="{00000000-0005-0000-0000-0000AF000000}"/>
    <cellStyle name="40% - Accent3 2 2 2 2 2" xfId="468" xr:uid="{00000000-0005-0000-0000-0000B0000000}"/>
    <cellStyle name="40% - Accent3 2 2 2 2 2 2" xfId="777" xr:uid="{FCB20ED8-38FB-46D0-9B2D-0106A9836B9A}"/>
    <cellStyle name="40% - Accent3 2 2 2 2 3" xfId="644" xr:uid="{E12CFCC5-A443-4DC8-9B31-8FD084C68586}"/>
    <cellStyle name="40% - Accent3 2 2 2 3" xfId="392" xr:uid="{00000000-0005-0000-0000-0000B1000000}"/>
    <cellStyle name="40% - Accent3 2 2 2 3 2" xfId="718" xr:uid="{A5D17892-3DF0-4E55-870B-14FFFD88203F}"/>
    <cellStyle name="40% - Accent3 2 2 2 4" xfId="585" xr:uid="{9CF54D54-1B5D-4DF1-B3D8-F5226930036F}"/>
    <cellStyle name="40% - Accent3 2 2 3" xfId="276" xr:uid="{00000000-0005-0000-0000-0000B2000000}"/>
    <cellStyle name="40% - Accent3 2 2 3 2" xfId="445" xr:uid="{00000000-0005-0000-0000-0000B3000000}"/>
    <cellStyle name="40% - Accent3 2 2 3 2 2" xfId="755" xr:uid="{FABF5CD7-5B5C-4E99-B70A-E2366786DFF3}"/>
    <cellStyle name="40% - Accent3 2 2 3 3" xfId="622" xr:uid="{0C4877B6-4626-4357-8CA8-F00CF3A003B1}"/>
    <cellStyle name="40% - Accent3 2 2 4" xfId="355" xr:uid="{00000000-0005-0000-0000-0000B4000000}"/>
    <cellStyle name="40% - Accent3 2 2 4 2" xfId="696" xr:uid="{A5992C04-98A7-4FB3-9718-820C30C80A2C}"/>
    <cellStyle name="40% - Accent3 2 2 5" xfId="563" xr:uid="{071D8E3F-D032-4806-875D-1A2DF9F9646E}"/>
    <cellStyle name="40% - Accent3 2 3" xfId="114" xr:uid="{00000000-0005-0000-0000-0000B5000000}"/>
    <cellStyle name="40% - Accent3 2 3 2" xfId="208" xr:uid="{00000000-0005-0000-0000-0000B6000000}"/>
    <cellStyle name="40% - Accent3 2 3 2 2" xfId="393" xr:uid="{00000000-0005-0000-0000-0000B7000000}"/>
    <cellStyle name="40% - Accent3 2 4" xfId="206" xr:uid="{00000000-0005-0000-0000-0000B8000000}"/>
    <cellStyle name="40% - Accent3 2 4 2" xfId="391" xr:uid="{00000000-0005-0000-0000-0000B9000000}"/>
    <cellStyle name="40% - Accent3 3" xfId="115" xr:uid="{00000000-0005-0000-0000-0000BA000000}"/>
    <cellStyle name="40% - Accent3 3 2" xfId="209" xr:uid="{00000000-0005-0000-0000-0000BB000000}"/>
    <cellStyle name="40% - Accent3 3 2 2" xfId="300" xr:uid="{00000000-0005-0000-0000-0000BC000000}"/>
    <cellStyle name="40% - Accent3 3 2 2 2" xfId="469" xr:uid="{00000000-0005-0000-0000-0000BD000000}"/>
    <cellStyle name="40% - Accent3 3 2 2 2 2" xfId="778" xr:uid="{C5C011F2-A1B4-473B-BDA2-5297678C4F0D}"/>
    <cellStyle name="40% - Accent3 3 2 2 3" xfId="645" xr:uid="{4A07A1B4-6487-49BA-8180-802271408BD8}"/>
    <cellStyle name="40% - Accent3 3 2 3" xfId="394" xr:uid="{00000000-0005-0000-0000-0000BE000000}"/>
    <cellStyle name="40% - Accent3 3 2 3 2" xfId="719" xr:uid="{591A4410-B845-4BA4-9D8C-D2B4ACB230EB}"/>
    <cellStyle name="40% - Accent3 3 2 4" xfId="586" xr:uid="{3BEB9A53-E8D8-44BD-8CF8-160CEBC05B73}"/>
    <cellStyle name="40% - Accent3 3 3" xfId="277" xr:uid="{00000000-0005-0000-0000-0000BF000000}"/>
    <cellStyle name="40% - Accent3 3 3 2" xfId="446" xr:uid="{00000000-0005-0000-0000-0000C0000000}"/>
    <cellStyle name="40% - Accent3 3 3 2 2" xfId="756" xr:uid="{38B27CE9-8040-4DF6-93DB-AB7D192E5531}"/>
    <cellStyle name="40% - Accent3 3 3 3" xfId="623" xr:uid="{7F0935B8-A358-456F-A80B-B1F3CD2BC611}"/>
    <cellStyle name="40% - Accent3 3 4" xfId="356" xr:uid="{00000000-0005-0000-0000-0000C1000000}"/>
    <cellStyle name="40% - Accent3 3 4 2" xfId="697" xr:uid="{BC73D087-A9B0-4349-9145-CF921D522C02}"/>
    <cellStyle name="40% - Accent3 3 5" xfId="564" xr:uid="{3E6B44BB-9B5B-4A5B-A5BA-C07C84C43D0B}"/>
    <cellStyle name="40% - Accent3 4" xfId="116" xr:uid="{00000000-0005-0000-0000-0000C2000000}"/>
    <cellStyle name="40% - Accent3 4 2" xfId="210" xr:uid="{00000000-0005-0000-0000-0000C3000000}"/>
    <cellStyle name="40% - Accent3 4 2 2" xfId="301" xr:uid="{00000000-0005-0000-0000-0000C4000000}"/>
    <cellStyle name="40% - Accent3 4 2 2 2" xfId="470" xr:uid="{00000000-0005-0000-0000-0000C5000000}"/>
    <cellStyle name="40% - Accent3 4 2 2 2 2" xfId="779" xr:uid="{23CCA80E-27F2-457E-818C-0C1D75490A57}"/>
    <cellStyle name="40% - Accent3 4 2 2 3" xfId="646" xr:uid="{5C0F4190-0466-43DD-B001-772B4D94AE7D}"/>
    <cellStyle name="40% - Accent3 4 2 3" xfId="395" xr:uid="{00000000-0005-0000-0000-0000C6000000}"/>
    <cellStyle name="40% - Accent3 4 2 3 2" xfId="720" xr:uid="{CA57A735-FEE9-4DDB-8472-B2E0E9EA5485}"/>
    <cellStyle name="40% - Accent3 4 2 4" xfId="587" xr:uid="{23C674BC-B6AA-4BB5-8DB3-FA18C37CF228}"/>
    <cellStyle name="40% - Accent3 4 3" xfId="278" xr:uid="{00000000-0005-0000-0000-0000C7000000}"/>
    <cellStyle name="40% - Accent3 4 3 2" xfId="447" xr:uid="{00000000-0005-0000-0000-0000C8000000}"/>
    <cellStyle name="40% - Accent3 4 3 2 2" xfId="757" xr:uid="{A1E761D0-66E3-4271-8463-66DF64C778FB}"/>
    <cellStyle name="40% - Accent3 4 3 3" xfId="624" xr:uid="{880C356A-2B76-4BE9-9C78-9A7A25A5F29E}"/>
    <cellStyle name="40% - Accent3 4 4" xfId="357" xr:uid="{00000000-0005-0000-0000-0000C9000000}"/>
    <cellStyle name="40% - Accent3 4 4 2" xfId="698" xr:uid="{CFBEF93F-4612-4E82-844F-1D288923622F}"/>
    <cellStyle name="40% - Accent3 4 5" xfId="565" xr:uid="{F74B305F-217C-46A8-BDFB-1188FD085774}"/>
    <cellStyle name="40% - Accent3 5" xfId="332" xr:uid="{00000000-0005-0000-0000-0000CA000000}"/>
    <cellStyle name="40% - Accent3 5 2" xfId="501" xr:uid="{00000000-0005-0000-0000-0000CB000000}"/>
    <cellStyle name="40% - Accent3 5 2 2" xfId="808" xr:uid="{6201413B-9671-47E7-865A-A34DBEFBAABD}"/>
    <cellStyle name="40% - Accent3 5 3" xfId="675" xr:uid="{E57530B1-EC67-4B3A-9743-C79177985D98}"/>
    <cellStyle name="40% - Accent3 6" xfId="517" xr:uid="{00000000-0005-0000-0000-0000CC000000}"/>
    <cellStyle name="40% - Accent3 6 2" xfId="824" xr:uid="{5A09D07F-458D-4A00-AB50-1CE6A0E303D8}"/>
    <cellStyle name="40% - Accent3 7" xfId="534" xr:uid="{FBDBAA40-01D4-43C1-8B5A-ACB8C42844D8}"/>
    <cellStyle name="40% - Accent3 7 2" xfId="840" xr:uid="{6F622833-4D79-443E-A597-394EF55C9C21}"/>
    <cellStyle name="40% - Accent3 8" xfId="865" xr:uid="{E056710F-80EF-411B-99F4-29EFF2B7318B}"/>
    <cellStyle name="40% - Accent4 2" xfId="14" xr:uid="{00000000-0005-0000-0000-0000CD000000}"/>
    <cellStyle name="40% - Accent4 2 2" xfId="211" xr:uid="{00000000-0005-0000-0000-0000CE000000}"/>
    <cellStyle name="40% - Accent4 2 2 2" xfId="396" xr:uid="{00000000-0005-0000-0000-0000CF000000}"/>
    <cellStyle name="40% - Accent4 3" xfId="226" xr:uid="{00000000-0005-0000-0000-0000D0000000}"/>
    <cellStyle name="40% - Accent4 3 2" xfId="309" xr:uid="{00000000-0005-0000-0000-0000D1000000}"/>
    <cellStyle name="40% - Accent4 3 2 2" xfId="478" xr:uid="{00000000-0005-0000-0000-0000D2000000}"/>
    <cellStyle name="40% - Accent4 3 2 2 2" xfId="787" xr:uid="{98AFD8D5-CE7D-450A-9073-233B41B96D5C}"/>
    <cellStyle name="40% - Accent4 3 2 3" xfId="654" xr:uid="{09329EF5-B439-4887-908D-48DBAC787259}"/>
    <cellStyle name="40% - Accent4 3 3" xfId="408" xr:uid="{00000000-0005-0000-0000-0000D3000000}"/>
    <cellStyle name="40% - Accent4 3 3 2" xfId="728" xr:uid="{C82132BF-E490-496D-9122-0969CBCDD920}"/>
    <cellStyle name="40% - Accent4 3 4" xfId="595" xr:uid="{2969C809-9EFF-4963-8523-706FFF86084C}"/>
    <cellStyle name="40% - Accent4 4" xfId="334" xr:uid="{00000000-0005-0000-0000-0000D4000000}"/>
    <cellStyle name="40% - Accent4 4 2" xfId="503" xr:uid="{00000000-0005-0000-0000-0000D5000000}"/>
    <cellStyle name="40% - Accent4 4 2 2" xfId="810" xr:uid="{A2B54400-4797-46D4-A710-0E1F3873442C}"/>
    <cellStyle name="40% - Accent4 4 3" xfId="677" xr:uid="{A949B67B-5774-493B-BC46-D1FAB70BCA88}"/>
    <cellStyle name="40% - Accent4 5" xfId="519" xr:uid="{00000000-0005-0000-0000-0000D6000000}"/>
    <cellStyle name="40% - Accent4 5 2" xfId="826" xr:uid="{E399A4CC-5B1F-47A5-A162-8C885DD12074}"/>
    <cellStyle name="40% - Accent4 6" xfId="536" xr:uid="{A5E63FC2-BD63-4332-99D2-776254FC73C4}"/>
    <cellStyle name="40% - Accent4 6 2" xfId="842" xr:uid="{50FE4AEB-6147-4770-8DFE-FA4900805600}"/>
    <cellStyle name="40% - Accent4 7" xfId="867" xr:uid="{5A4319B4-1159-4EF6-8F67-851F21664997}"/>
    <cellStyle name="40% - Accent5 2" xfId="15" xr:uid="{00000000-0005-0000-0000-0000D7000000}"/>
    <cellStyle name="40% - Accent5 2 2" xfId="212" xr:uid="{00000000-0005-0000-0000-0000D8000000}"/>
    <cellStyle name="40% - Accent5 2 2 2" xfId="397" xr:uid="{00000000-0005-0000-0000-0000D9000000}"/>
    <cellStyle name="40% - Accent5 3" xfId="223" xr:uid="{00000000-0005-0000-0000-0000DA000000}"/>
    <cellStyle name="40% - Accent5 3 2" xfId="307" xr:uid="{00000000-0005-0000-0000-0000DB000000}"/>
    <cellStyle name="40% - Accent5 3 2 2" xfId="476" xr:uid="{00000000-0005-0000-0000-0000DC000000}"/>
    <cellStyle name="40% - Accent5 3 2 2 2" xfId="785" xr:uid="{03791D19-04E1-4914-ACF3-95D75AF4435E}"/>
    <cellStyle name="40% - Accent5 3 2 3" xfId="652" xr:uid="{01CBA004-F05D-497A-9F11-E940228641C4}"/>
    <cellStyle name="40% - Accent5 3 3" xfId="406" xr:uid="{00000000-0005-0000-0000-0000DD000000}"/>
    <cellStyle name="40% - Accent5 3 3 2" xfId="726" xr:uid="{2F5B5530-78E4-4390-9FD4-294E52D5BA0C}"/>
    <cellStyle name="40% - Accent5 3 4" xfId="593" xr:uid="{C8DFDDF1-0A21-4555-9531-CC97027BDEE1}"/>
    <cellStyle name="40% - Accent5 4" xfId="336" xr:uid="{00000000-0005-0000-0000-0000DE000000}"/>
    <cellStyle name="40% - Accent5 4 2" xfId="505" xr:uid="{00000000-0005-0000-0000-0000DF000000}"/>
    <cellStyle name="40% - Accent5 4 2 2" xfId="812" xr:uid="{78FCCF70-6CB6-4C63-B035-4004D35A860B}"/>
    <cellStyle name="40% - Accent5 4 3" xfId="679" xr:uid="{3B6C2DC1-22F7-4B00-8A6E-7141742E7899}"/>
    <cellStyle name="40% - Accent5 5" xfId="521" xr:uid="{00000000-0005-0000-0000-0000E0000000}"/>
    <cellStyle name="40% - Accent5 5 2" xfId="828" xr:uid="{FD555C7B-4A76-460D-BEBA-183FD50F4D45}"/>
    <cellStyle name="40% - Accent5 6" xfId="538" xr:uid="{7C3EF158-A769-411C-B8AA-EFE84167AE1B}"/>
    <cellStyle name="40% - Accent5 6 2" xfId="844" xr:uid="{5A717425-8127-45CB-AD79-3C0856852199}"/>
    <cellStyle name="40% - Accent5 7" xfId="869" xr:uid="{C048E9F2-21C2-4560-8169-031F42438FEA}"/>
    <cellStyle name="40% - Accent6 2" xfId="16" xr:uid="{00000000-0005-0000-0000-0000E1000000}"/>
    <cellStyle name="40% - Accent6 2 2" xfId="213" xr:uid="{00000000-0005-0000-0000-0000E2000000}"/>
    <cellStyle name="40% - Accent6 2 2 2" xfId="398" xr:uid="{00000000-0005-0000-0000-0000E3000000}"/>
    <cellStyle name="40% - Accent6 3" xfId="219" xr:uid="{00000000-0005-0000-0000-0000E4000000}"/>
    <cellStyle name="40% - Accent6 3 2" xfId="305" xr:uid="{00000000-0005-0000-0000-0000E5000000}"/>
    <cellStyle name="40% - Accent6 3 2 2" xfId="474" xr:uid="{00000000-0005-0000-0000-0000E6000000}"/>
    <cellStyle name="40% - Accent6 3 2 2 2" xfId="783" xr:uid="{A39A3290-43CC-4874-95A1-BC704810B56D}"/>
    <cellStyle name="40% - Accent6 3 2 3" xfId="650" xr:uid="{33245351-1550-45E6-A0AD-235382F22C19}"/>
    <cellStyle name="40% - Accent6 3 3" xfId="404" xr:uid="{00000000-0005-0000-0000-0000E7000000}"/>
    <cellStyle name="40% - Accent6 3 3 2" xfId="724" xr:uid="{2B7355F5-B0BE-4A38-B6C8-E4B9E5A89A20}"/>
    <cellStyle name="40% - Accent6 3 4" xfId="591" xr:uid="{92A936DF-6940-4C58-868A-21465DFC6130}"/>
    <cellStyle name="40% - Accent6 4" xfId="338" xr:uid="{00000000-0005-0000-0000-0000E8000000}"/>
    <cellStyle name="40% - Accent6 4 2" xfId="507" xr:uid="{00000000-0005-0000-0000-0000E9000000}"/>
    <cellStyle name="40% - Accent6 4 2 2" xfId="814" xr:uid="{370EA577-8742-49F1-B041-AA02B7046F44}"/>
    <cellStyle name="40% - Accent6 4 3" xfId="681" xr:uid="{3A1409E7-3C89-4767-AA46-D177201754F3}"/>
    <cellStyle name="40% - Accent6 5" xfId="523" xr:uid="{00000000-0005-0000-0000-0000EA000000}"/>
    <cellStyle name="40% - Accent6 5 2" xfId="830" xr:uid="{ABDEB1B1-953A-4193-A3F7-6F2E31536003}"/>
    <cellStyle name="40% - Accent6 6" xfId="540" xr:uid="{A5BF0AD6-D3B1-4BF0-8457-D3E866F8AFE2}"/>
    <cellStyle name="40% - Accent6 6 2" xfId="846" xr:uid="{F5B3A4A7-DD5B-4EB6-898B-97D11081FB82}"/>
    <cellStyle name="40% - Accent6 7" xfId="871" xr:uid="{9C92A221-E161-43E6-93DC-97744872465A}"/>
    <cellStyle name="60% - Accent1 2" xfId="17" xr:uid="{00000000-0005-0000-0000-0000EB000000}"/>
    <cellStyle name="60% - Accent1 3" xfId="233" xr:uid="{00000000-0005-0000-0000-0000EC000000}"/>
    <cellStyle name="60% - Accent2 2" xfId="18" xr:uid="{00000000-0005-0000-0000-0000ED000000}"/>
    <cellStyle name="60% - Accent2 3" xfId="230" xr:uid="{00000000-0005-0000-0000-0000EE000000}"/>
    <cellStyle name="60% - Accent3 2" xfId="19" xr:uid="{00000000-0005-0000-0000-0000EF000000}"/>
    <cellStyle name="60% - Accent3 2 2" xfId="117" xr:uid="{00000000-0005-0000-0000-0000F0000000}"/>
    <cellStyle name="60% - Accent3 2 3" xfId="118" xr:uid="{00000000-0005-0000-0000-0000F1000000}"/>
    <cellStyle name="60% - Accent3 3" xfId="119" xr:uid="{00000000-0005-0000-0000-0000F2000000}"/>
    <cellStyle name="60% - Accent3 4" xfId="120" xr:uid="{00000000-0005-0000-0000-0000F3000000}"/>
    <cellStyle name="60% - Accent4 2" xfId="20" xr:uid="{00000000-0005-0000-0000-0000F4000000}"/>
    <cellStyle name="60% - Accent4 2 2" xfId="121" xr:uid="{00000000-0005-0000-0000-0000F5000000}"/>
    <cellStyle name="60% - Accent4 2 3" xfId="122" xr:uid="{00000000-0005-0000-0000-0000F6000000}"/>
    <cellStyle name="60% - Accent4 3" xfId="123" xr:uid="{00000000-0005-0000-0000-0000F7000000}"/>
    <cellStyle name="60% - Accent4 4" xfId="124" xr:uid="{00000000-0005-0000-0000-0000F8000000}"/>
    <cellStyle name="60% - Accent5 2" xfId="21" xr:uid="{00000000-0005-0000-0000-0000F9000000}"/>
    <cellStyle name="60% - Accent5 3" xfId="222" xr:uid="{00000000-0005-0000-0000-0000FA000000}"/>
    <cellStyle name="60% - Accent6 2" xfId="22" xr:uid="{00000000-0005-0000-0000-0000FB000000}"/>
    <cellStyle name="60% - Accent6 2 2" xfId="125" xr:uid="{00000000-0005-0000-0000-0000FC000000}"/>
    <cellStyle name="60% - Accent6 2 3" xfId="126" xr:uid="{00000000-0005-0000-0000-0000FD000000}"/>
    <cellStyle name="60% - Accent6 3" xfId="127" xr:uid="{00000000-0005-0000-0000-0000FE000000}"/>
    <cellStyle name="60% - Accent6 4" xfId="128" xr:uid="{00000000-0005-0000-0000-0000FF000000}"/>
    <cellStyle name="Accent1 2" xfId="23" xr:uid="{00000000-0005-0000-0000-000000010000}"/>
    <cellStyle name="Accent1 3" xfId="235" xr:uid="{00000000-0005-0000-0000-000001010000}"/>
    <cellStyle name="Accent2 2" xfId="4" xr:uid="{00000000-0005-0000-0000-000002010000}"/>
    <cellStyle name="Accent3 2" xfId="24" xr:uid="{00000000-0005-0000-0000-000003010000}"/>
    <cellStyle name="Accent3 3" xfId="229" xr:uid="{00000000-0005-0000-0000-000004010000}"/>
    <cellStyle name="Accent4 2" xfId="25" xr:uid="{00000000-0005-0000-0000-000005010000}"/>
    <cellStyle name="Accent4 3" xfId="227" xr:uid="{00000000-0005-0000-0000-000006010000}"/>
    <cellStyle name="Accent5 2" xfId="26" xr:uid="{00000000-0005-0000-0000-000007010000}"/>
    <cellStyle name="Accent5 3" xfId="225" xr:uid="{00000000-0005-0000-0000-000008010000}"/>
    <cellStyle name="Accent6 2" xfId="27" xr:uid="{00000000-0005-0000-0000-000009010000}"/>
    <cellStyle name="Accent6 3" xfId="221" xr:uid="{00000000-0005-0000-0000-00000A010000}"/>
    <cellStyle name="Bad 2" xfId="28" xr:uid="{00000000-0005-0000-0000-00000B010000}"/>
    <cellStyle name="Bad 3" xfId="246" xr:uid="{00000000-0005-0000-0000-00000C010000}"/>
    <cellStyle name="Calculation" xfId="177" builtinId="22" customBuiltin="1"/>
    <cellStyle name="Calculation 2" xfId="29" xr:uid="{00000000-0005-0000-0000-00000E010000}"/>
    <cellStyle name="Check Cell" xfId="179" builtinId="23" customBuiltin="1"/>
    <cellStyle name="Check Cell 2" xfId="30" xr:uid="{00000000-0005-0000-0000-000010010000}"/>
    <cellStyle name="Comma 2" xfId="31" xr:uid="{00000000-0005-0000-0000-000011010000}"/>
    <cellStyle name="Comma 3" xfId="129" xr:uid="{00000000-0005-0000-0000-000012010000}"/>
    <cellStyle name="Comma 3 2" xfId="214" xr:uid="{00000000-0005-0000-0000-000013010000}"/>
    <cellStyle name="Comma 3 2 2" xfId="302" xr:uid="{00000000-0005-0000-0000-000014010000}"/>
    <cellStyle name="Comma 3 2 2 2" xfId="471" xr:uid="{00000000-0005-0000-0000-000015010000}"/>
    <cellStyle name="Comma 3 2 2 2 2" xfId="780" xr:uid="{BA49F085-31E4-48E5-9193-73F9E3D10B65}"/>
    <cellStyle name="Comma 3 2 2 3" xfId="647" xr:uid="{76823DE2-7EF9-481E-8B7E-4EC7388AD114}"/>
    <cellStyle name="Comma 3 2 3" xfId="399" xr:uid="{00000000-0005-0000-0000-000016010000}"/>
    <cellStyle name="Comma 3 2 3 2" xfId="721" xr:uid="{7062D40E-954E-4CAA-9EA1-18B57D299ECF}"/>
    <cellStyle name="Comma 3 2 4" xfId="588" xr:uid="{481EF239-4BE1-4F7D-AC1B-15EF68EC3B9F}"/>
    <cellStyle name="Comma 3 3" xfId="279" xr:uid="{00000000-0005-0000-0000-000017010000}"/>
    <cellStyle name="Comma 3 3 2" xfId="448" xr:uid="{00000000-0005-0000-0000-000018010000}"/>
    <cellStyle name="Comma 3 3 2 2" xfId="758" xr:uid="{0BFFB088-C735-425A-AA4B-32134449600A}"/>
    <cellStyle name="Comma 3 3 3" xfId="625" xr:uid="{27734262-201D-429F-8F0F-DEB9C1C97492}"/>
    <cellStyle name="Comma 3 4" xfId="358" xr:uid="{00000000-0005-0000-0000-000019010000}"/>
    <cellStyle name="Comma 3 4 2" xfId="699" xr:uid="{378D8D73-C2C8-4643-A239-2B43614374C2}"/>
    <cellStyle name="Comma 3 5" xfId="566" xr:uid="{1490C80F-B35F-4810-8E9D-CD8F6BE99760}"/>
    <cellStyle name="Currency" xfId="171" builtinId="4"/>
    <cellStyle name="Currency 10" xfId="130" xr:uid="{00000000-0005-0000-0000-00001B010000}"/>
    <cellStyle name="Currency 10 2" xfId="131" xr:uid="{00000000-0005-0000-0000-00001C010000}"/>
    <cellStyle name="Currency 10 2 2" xfId="215" xr:uid="{00000000-0005-0000-0000-00001D010000}"/>
    <cellStyle name="Currency 10 2 2 2" xfId="400" xr:uid="{00000000-0005-0000-0000-00001E010000}"/>
    <cellStyle name="Currency 11" xfId="324" xr:uid="{00000000-0005-0000-0000-00001F010000}"/>
    <cellStyle name="Currency 11 2" xfId="493" xr:uid="{00000000-0005-0000-0000-000020010000}"/>
    <cellStyle name="Currency 11 2 2" xfId="801" xr:uid="{37DACD2E-5380-4CD8-BD6C-3701471BD272}"/>
    <cellStyle name="Currency 11 3" xfId="668" xr:uid="{33E8C6DC-E21D-4E35-BF40-C78F7008DE84}"/>
    <cellStyle name="Currency 12" xfId="132" xr:uid="{00000000-0005-0000-0000-000021010000}"/>
    <cellStyle name="Currency 13" xfId="365" xr:uid="{00000000-0005-0000-0000-000022010000}"/>
    <cellStyle name="Currency 14" xfId="510" xr:uid="{00000000-0005-0000-0000-000023010000}"/>
    <cellStyle name="Currency 14 2" xfId="817" xr:uid="{CA5EDA54-17E2-4782-AF30-39F41C6F3318}"/>
    <cellStyle name="Currency 15" xfId="526" xr:uid="{00000000-0005-0000-0000-000024010000}"/>
    <cellStyle name="Currency 15 2" xfId="832" xr:uid="{98F8C582-079E-4051-BB01-7C286C2128C8}"/>
    <cellStyle name="Currency 16" xfId="541" xr:uid="{51820247-D99C-41D8-9169-310525BA6146}"/>
    <cellStyle name="Currency 16 2" xfId="847" xr:uid="{E84A5A19-F7AD-4F67-8633-F3265E2149FA}"/>
    <cellStyle name="Currency 17" xfId="543" xr:uid="{E6EC5CF6-B8BA-468B-BD1A-924AB90B3140}"/>
    <cellStyle name="Currency 17 2" xfId="849" xr:uid="{227E35C5-7617-47A9-ADB6-20A40202EC20}"/>
    <cellStyle name="Currency 18" xfId="545" xr:uid="{6850CEC0-31C6-418D-9955-430AA8CE0E5D}"/>
    <cellStyle name="Currency 19" xfId="856" xr:uid="{8516C197-9B06-4E33-94BF-D56C11528C38}"/>
    <cellStyle name="Currency 2" xfId="3" xr:uid="{00000000-0005-0000-0000-000025010000}"/>
    <cellStyle name="Currency 2 2" xfId="32" xr:uid="{00000000-0005-0000-0000-000026010000}"/>
    <cellStyle name="Currency 2 2 2" xfId="133" xr:uid="{00000000-0005-0000-0000-000027010000}"/>
    <cellStyle name="Currency 2 2 2 2" xfId="217" xr:uid="{00000000-0005-0000-0000-000028010000}"/>
    <cellStyle name="Currency 2 2 2 2 2" xfId="402" xr:uid="{00000000-0005-0000-0000-000029010000}"/>
    <cellStyle name="Currency 2 3" xfId="33" xr:uid="{00000000-0005-0000-0000-00002A010000}"/>
    <cellStyle name="Currency 2 3 2" xfId="34" xr:uid="{00000000-0005-0000-0000-00002B010000}"/>
    <cellStyle name="Currency 2 4" xfId="35" xr:uid="{00000000-0005-0000-0000-00002C010000}"/>
    <cellStyle name="Currency 2 4 2" xfId="36" xr:uid="{00000000-0005-0000-0000-00002D010000}"/>
    <cellStyle name="Currency 2 5" xfId="134" xr:uid="{00000000-0005-0000-0000-00002E010000}"/>
    <cellStyle name="Currency 2 5 2" xfId="135" xr:uid="{00000000-0005-0000-0000-00002F010000}"/>
    <cellStyle name="Currency 2 6" xfId="216" xr:uid="{00000000-0005-0000-0000-000030010000}"/>
    <cellStyle name="Currency 2 6 2" xfId="303" xr:uid="{00000000-0005-0000-0000-000031010000}"/>
    <cellStyle name="Currency 2 6 2 2" xfId="472" xr:uid="{00000000-0005-0000-0000-000032010000}"/>
    <cellStyle name="Currency 2 6 2 2 2" xfId="781" xr:uid="{AADD6B13-CD53-4839-9949-E685A62E01C7}"/>
    <cellStyle name="Currency 2 6 2 3" xfId="648" xr:uid="{CAC14F4E-6827-4AA5-AA2B-E15B00AE74B3}"/>
    <cellStyle name="Currency 2 6 3" xfId="401" xr:uid="{00000000-0005-0000-0000-000033010000}"/>
    <cellStyle name="Currency 2 6 3 2" xfId="722" xr:uid="{0B0DAF86-A4BA-4DAE-A25B-04B451EEB3C6}"/>
    <cellStyle name="Currency 2 6 4" xfId="589" xr:uid="{B0646DE8-9165-469D-A842-5966874450D8}"/>
    <cellStyle name="Currency 2 7" xfId="263" xr:uid="{00000000-0005-0000-0000-000034010000}"/>
    <cellStyle name="Currency 2 7 2" xfId="432" xr:uid="{00000000-0005-0000-0000-000035010000}"/>
    <cellStyle name="Currency 2 7 2 2" xfId="742" xr:uid="{57298625-FE0A-4417-BF67-29252E20C0A2}"/>
    <cellStyle name="Currency 2 7 3" xfId="609" xr:uid="{D3DA99B8-79E6-4C2F-939D-F06B7DF721E8}"/>
    <cellStyle name="Currency 2 8" xfId="342" xr:uid="{00000000-0005-0000-0000-000036010000}"/>
    <cellStyle name="Currency 2 8 2" xfId="683" xr:uid="{1377F91E-C8E5-4FAA-A05B-5D24255DA9D4}"/>
    <cellStyle name="Currency 2 9" xfId="550" xr:uid="{5D365BFC-83DD-48CC-ABF7-CA53E1194C5A}"/>
    <cellStyle name="Currency 20" xfId="858" xr:uid="{AFE648B1-87D5-4F9B-9DD6-47EFF2F2CB0F}"/>
    <cellStyle name="Currency 3" xfId="37" xr:uid="{00000000-0005-0000-0000-000037010000}"/>
    <cellStyle name="Currency 3 2" xfId="38" xr:uid="{00000000-0005-0000-0000-000038010000}"/>
    <cellStyle name="Currency 4" xfId="136" xr:uid="{00000000-0005-0000-0000-000039010000}"/>
    <cellStyle name="Currency 4 2" xfId="218" xr:uid="{00000000-0005-0000-0000-00003A010000}"/>
    <cellStyle name="Currency 4 2 2" xfId="304" xr:uid="{00000000-0005-0000-0000-00003B010000}"/>
    <cellStyle name="Currency 4 2 2 2" xfId="473" xr:uid="{00000000-0005-0000-0000-00003C010000}"/>
    <cellStyle name="Currency 4 2 2 2 2" xfId="782" xr:uid="{7173C294-01AF-490C-AB95-6CB342293179}"/>
    <cellStyle name="Currency 4 2 2 3" xfId="649" xr:uid="{963A403E-4509-4FB5-992B-49228131D2DC}"/>
    <cellStyle name="Currency 4 2 3" xfId="403" xr:uid="{00000000-0005-0000-0000-00003D010000}"/>
    <cellStyle name="Currency 4 2 3 2" xfId="723" xr:uid="{9EB73862-9C22-409A-B6AC-1E74C3EADF74}"/>
    <cellStyle name="Currency 4 2 4" xfId="590" xr:uid="{B8595C70-CFED-4C49-8A16-76C94ECC6ED4}"/>
    <cellStyle name="Currency 4 3" xfId="280" xr:uid="{00000000-0005-0000-0000-00003E010000}"/>
    <cellStyle name="Currency 4 3 2" xfId="449" xr:uid="{00000000-0005-0000-0000-00003F010000}"/>
    <cellStyle name="Currency 4 3 2 2" xfId="759" xr:uid="{C8D7991B-1A21-47FB-9981-A12900C719A6}"/>
    <cellStyle name="Currency 4 3 3" xfId="626" xr:uid="{11917CDF-6B60-4033-B46A-56F28E20E26D}"/>
    <cellStyle name="Currency 4 4" xfId="359" xr:uid="{00000000-0005-0000-0000-000040010000}"/>
    <cellStyle name="Currency 4 4 2" xfId="700" xr:uid="{4E295514-2B7C-442E-A957-162724BEF6E2}"/>
    <cellStyle name="Currency 4 5" xfId="567" xr:uid="{26F5AB6E-862D-4AA2-B47C-F395F98B734C}"/>
    <cellStyle name="Currency 5" xfId="258" xr:uid="{00000000-0005-0000-0000-000041010000}"/>
    <cellStyle name="Currency 5 2" xfId="428" xr:uid="{00000000-0005-0000-0000-000042010000}"/>
    <cellStyle name="Currency 5 2 2" xfId="738" xr:uid="{97EA17F4-8154-40BC-A147-6DC115D0C700}"/>
    <cellStyle name="Currency 5 3" xfId="605" xr:uid="{CA74E7A7-7097-47B2-A0C8-965191EF1E62}"/>
    <cellStyle name="Currency 6" xfId="261" xr:uid="{00000000-0005-0000-0000-000043010000}"/>
    <cellStyle name="Currency 6 2" xfId="430" xr:uid="{00000000-0005-0000-0000-000044010000}"/>
    <cellStyle name="Currency 6 2 2" xfId="740" xr:uid="{5E6E9FF1-F78D-4583-A7F8-482157E0BA71}"/>
    <cellStyle name="Currency 6 3" xfId="607" xr:uid="{67C2E30C-E0B3-4A9F-BA11-201F4632A3F8}"/>
    <cellStyle name="Currency 7" xfId="286" xr:uid="{00000000-0005-0000-0000-000045010000}"/>
    <cellStyle name="Currency 7 2" xfId="455" xr:uid="{00000000-0005-0000-0000-000046010000}"/>
    <cellStyle name="Currency 8" xfId="319" xr:uid="{00000000-0005-0000-0000-000047010000}"/>
    <cellStyle name="Currency 8 2" xfId="488" xr:uid="{00000000-0005-0000-0000-000048010000}"/>
    <cellStyle name="Currency 8 2 2" xfId="797" xr:uid="{4A11081B-C978-472D-A9B2-D620AD2F865F}"/>
    <cellStyle name="Currency 8 3" xfId="664" xr:uid="{6436F28B-0A7D-40DC-8D45-EA0FB17230DB}"/>
    <cellStyle name="Currency 9" xfId="39" xr:uid="{00000000-0005-0000-0000-000049010000}"/>
    <cellStyle name="Explanatory Text 2" xfId="40" xr:uid="{00000000-0005-0000-0000-00004A010000}"/>
    <cellStyle name="Explanatory Text 3" xfId="236" xr:uid="{00000000-0005-0000-0000-00004B010000}"/>
    <cellStyle name="Followed Hyperlink" xfId="170" builtinId="9" hidden="1"/>
    <cellStyle name="Followed Hyperlink" xfId="96" builtinId="9" hidden="1"/>
    <cellStyle name="Good 2" xfId="41" xr:uid="{00000000-0005-0000-0000-00004E010000}"/>
    <cellStyle name="Good 3" xfId="247" xr:uid="{00000000-0005-0000-0000-00004F010000}"/>
    <cellStyle name="Heading 1" xfId="172" builtinId="16" customBuiltin="1"/>
    <cellStyle name="Heading 1 2" xfId="42" xr:uid="{00000000-0005-0000-0000-000051010000}"/>
    <cellStyle name="Heading 2" xfId="173" builtinId="17" customBuiltin="1"/>
    <cellStyle name="Heading 2 2" xfId="43" xr:uid="{00000000-0005-0000-0000-000053010000}"/>
    <cellStyle name="Heading 3" xfId="174" builtinId="18" customBuiltin="1"/>
    <cellStyle name="Heading 3 2" xfId="44" xr:uid="{00000000-0005-0000-0000-000055010000}"/>
    <cellStyle name="Heading 4 2" xfId="45" xr:uid="{00000000-0005-0000-0000-000056010000}"/>
    <cellStyle name="Heading 4 3" xfId="248" xr:uid="{00000000-0005-0000-0000-000057010000}"/>
    <cellStyle name="Hyperlink" xfId="169" builtinId="8" hidden="1"/>
    <cellStyle name="Hyperlink" xfId="95" builtinId="8" hidden="1"/>
    <cellStyle name="Hyperlink 2" xfId="137" xr:uid="{00000000-0005-0000-0000-00005A010000}"/>
    <cellStyle name="Hyperlink 3" xfId="138" xr:uid="{00000000-0005-0000-0000-00005B010000}"/>
    <cellStyle name="Input" xfId="175" builtinId="20" customBuiltin="1"/>
    <cellStyle name="Input 2" xfId="46" xr:uid="{00000000-0005-0000-0000-00005D010000}"/>
    <cellStyle name="Linked Cell" xfId="178" builtinId="24" customBuiltin="1"/>
    <cellStyle name="Linked Cell 2" xfId="47" xr:uid="{00000000-0005-0000-0000-00005F010000}"/>
    <cellStyle name="Neutral 2" xfId="48" xr:uid="{00000000-0005-0000-0000-000060010000}"/>
    <cellStyle name="Neutral 3" xfId="245" xr:uid="{00000000-0005-0000-0000-000061010000}"/>
    <cellStyle name="Normal" xfId="0" builtinId="0"/>
    <cellStyle name="Normal 10" xfId="49" xr:uid="{00000000-0005-0000-0000-000063010000}"/>
    <cellStyle name="Normal 11" xfId="50" xr:uid="{00000000-0005-0000-0000-000064010000}"/>
    <cellStyle name="Normal 12" xfId="51" xr:uid="{00000000-0005-0000-0000-000065010000}"/>
    <cellStyle name="Normal 13" xfId="52" xr:uid="{00000000-0005-0000-0000-000066010000}"/>
    <cellStyle name="Normal 14" xfId="53" xr:uid="{00000000-0005-0000-0000-000067010000}"/>
    <cellStyle name="Normal 15" xfId="54" xr:uid="{00000000-0005-0000-0000-000068010000}"/>
    <cellStyle name="Normal 15 2" xfId="139" xr:uid="{00000000-0005-0000-0000-000069010000}"/>
    <cellStyle name="Normal 15 2 2" xfId="228" xr:uid="{00000000-0005-0000-0000-00006A010000}"/>
    <cellStyle name="Normal 15 2 2 2" xfId="310" xr:uid="{00000000-0005-0000-0000-00006B010000}"/>
    <cellStyle name="Normal 15 2 2 2 2" xfId="479" xr:uid="{00000000-0005-0000-0000-00006C010000}"/>
    <cellStyle name="Normal 15 2 2 2 2 2" xfId="788" xr:uid="{B61EB9CE-C606-402E-A8D0-EC8C4A8B4D70}"/>
    <cellStyle name="Normal 15 2 2 2 3" xfId="655" xr:uid="{24F33540-C4FA-4FDA-A067-877EA1CF54D1}"/>
    <cellStyle name="Normal 15 2 2 3" xfId="409" xr:uid="{00000000-0005-0000-0000-00006D010000}"/>
    <cellStyle name="Normal 15 2 2 3 2" xfId="729" xr:uid="{FDD58AED-ABA6-4419-90A5-D96DEEBCBF7C}"/>
    <cellStyle name="Normal 15 2 2 4" xfId="596" xr:uid="{07D5B3A2-B511-47CC-B58F-5B5068B0CD95}"/>
    <cellStyle name="Normal 15 2 3" xfId="281" xr:uid="{00000000-0005-0000-0000-00006E010000}"/>
    <cellStyle name="Normal 15 2 3 2" xfId="450" xr:uid="{00000000-0005-0000-0000-00006F010000}"/>
    <cellStyle name="Normal 15 2 3 2 2" xfId="760" xr:uid="{5524973F-8D35-4D8C-900D-3D67A2D0AC86}"/>
    <cellStyle name="Normal 15 2 3 3" xfId="627" xr:uid="{2DE8B69F-9311-4F88-A92D-8D327E8BDA5C}"/>
    <cellStyle name="Normal 15 2 4" xfId="360" xr:uid="{00000000-0005-0000-0000-000070010000}"/>
    <cellStyle name="Normal 15 2 4 2" xfId="701" xr:uid="{340DAAEF-70DE-4B73-B625-F52C8D962993}"/>
    <cellStyle name="Normal 15 2 5" xfId="568" xr:uid="{7C803411-A690-4B61-B2D6-39DC813D4FA8}"/>
    <cellStyle name="Normal 16" xfId="140" xr:uid="{00000000-0005-0000-0000-000071010000}"/>
    <cellStyle name="Normal 17" xfId="141" xr:uid="{00000000-0005-0000-0000-000072010000}"/>
    <cellStyle name="Normal 17 2" xfId="142" xr:uid="{00000000-0005-0000-0000-000073010000}"/>
    <cellStyle name="Normal 18" xfId="143" xr:uid="{00000000-0005-0000-0000-000074010000}"/>
    <cellStyle name="Normal 18 2" xfId="144" xr:uid="{00000000-0005-0000-0000-000075010000}"/>
    <cellStyle name="Normal 19" xfId="168" xr:uid="{00000000-0005-0000-0000-000076010000}"/>
    <cellStyle name="Normal 2" xfId="2" xr:uid="{00000000-0005-0000-0000-000077010000}"/>
    <cellStyle name="Normal 2 10" xfId="341" xr:uid="{00000000-0005-0000-0000-000078010000}"/>
    <cellStyle name="Normal 2 10 2" xfId="682" xr:uid="{0D686D8A-DEE2-4715-9EBB-16321BC65F92}"/>
    <cellStyle name="Normal 2 11" xfId="259" xr:uid="{00000000-0005-0000-0000-000079010000}"/>
    <cellStyle name="Normal 2 12" xfId="322" xr:uid="{00000000-0005-0000-0000-00007A010000}"/>
    <cellStyle name="Normal 2 13" xfId="544" xr:uid="{7893F6F7-4B9F-41E0-9697-11DAD3E5BC80}"/>
    <cellStyle name="Normal 2 13 2" xfId="850" xr:uid="{519761CD-BEEA-4697-A882-1BF87B15F418}"/>
    <cellStyle name="Normal 2 14" xfId="549" xr:uid="{6D29858E-BC50-44C0-97AF-C8033268A1F7}"/>
    <cellStyle name="Normal 2 15" xfId="853" xr:uid="{8A81D83B-B900-4EBF-A08D-E8CB14A4840D}"/>
    <cellStyle name="Normal 2 16" xfId="872" xr:uid="{3ECB61F1-965A-421A-9EC2-E84AD4C6799A}"/>
    <cellStyle name="Normal 2 2" xfId="55" xr:uid="{00000000-0005-0000-0000-00007B010000}"/>
    <cellStyle name="Normal 2 2 2" xfId="56" xr:uid="{00000000-0005-0000-0000-00007C010000}"/>
    <cellStyle name="Normal 2 3" xfId="57" xr:uid="{00000000-0005-0000-0000-00007D010000}"/>
    <cellStyle name="Normal 2 3 2" xfId="145" xr:uid="{00000000-0005-0000-0000-00007E010000}"/>
    <cellStyle name="Normal 2 4" xfId="58" xr:uid="{00000000-0005-0000-0000-00007F010000}"/>
    <cellStyle name="Normal 2 5" xfId="59" xr:uid="{00000000-0005-0000-0000-000080010000}"/>
    <cellStyle name="Normal 2 5 2" xfId="60" xr:uid="{00000000-0005-0000-0000-000081010000}"/>
    <cellStyle name="Normal 2 6" xfId="61" xr:uid="{00000000-0005-0000-0000-000082010000}"/>
    <cellStyle name="Normal 2 6 2" xfId="62" xr:uid="{00000000-0005-0000-0000-000083010000}"/>
    <cellStyle name="Normal 2 7" xfId="146" xr:uid="{00000000-0005-0000-0000-000084010000}"/>
    <cellStyle name="Normal 2 7 2" xfId="147" xr:uid="{00000000-0005-0000-0000-000085010000}"/>
    <cellStyle name="Normal 2 8" xfId="232" xr:uid="{00000000-0005-0000-0000-000086010000}"/>
    <cellStyle name="Normal 2 8 2" xfId="312" xr:uid="{00000000-0005-0000-0000-000087010000}"/>
    <cellStyle name="Normal 2 8 2 2" xfId="481" xr:uid="{00000000-0005-0000-0000-000088010000}"/>
    <cellStyle name="Normal 2 8 2 2 2" xfId="790" xr:uid="{A9D4F299-D352-4F1A-9E73-E403D0B32765}"/>
    <cellStyle name="Normal 2 8 2 3" xfId="657" xr:uid="{3BF868C9-3363-4388-AB1F-FAF03F600728}"/>
    <cellStyle name="Normal 2 8 3" xfId="411" xr:uid="{00000000-0005-0000-0000-000089010000}"/>
    <cellStyle name="Normal 2 8 3 2" xfId="731" xr:uid="{58C4B9D8-3083-4B35-8B6E-60DB11C64E1A}"/>
    <cellStyle name="Normal 2 8 4" xfId="598" xr:uid="{7713BA4B-C7B3-4B7D-835D-0646D6C75A90}"/>
    <cellStyle name="Normal 2 9" xfId="262" xr:uid="{00000000-0005-0000-0000-00008A010000}"/>
    <cellStyle name="Normal 2 9 2" xfId="431" xr:uid="{00000000-0005-0000-0000-00008B010000}"/>
    <cellStyle name="Normal 2 9 2 2" xfId="741" xr:uid="{C3E90F05-B296-4683-AB36-30714207A10C}"/>
    <cellStyle name="Normal 2 9 3" xfId="608" xr:uid="{63C7B5C4-1F3B-4CF2-8A08-ED60A6781FE3}"/>
    <cellStyle name="Normal 20" xfId="181" xr:uid="{00000000-0005-0000-0000-00008C010000}"/>
    <cellStyle name="Normal 20 2" xfId="366" xr:uid="{00000000-0005-0000-0000-00008D010000}"/>
    <cellStyle name="Normal 21" xfId="257" xr:uid="{00000000-0005-0000-0000-00008E010000}"/>
    <cellStyle name="Normal 21 2" xfId="427" xr:uid="{00000000-0005-0000-0000-00008F010000}"/>
    <cellStyle name="Normal 21 2 2" xfId="737" xr:uid="{79EAA42B-C3E8-433A-B343-D0BC998F71EE}"/>
    <cellStyle name="Normal 21 3" xfId="604" xr:uid="{EFDCD71E-8014-48EA-9395-084526095EDE}"/>
    <cellStyle name="Normal 22" xfId="260" xr:uid="{00000000-0005-0000-0000-000090010000}"/>
    <cellStyle name="Normal 22 2" xfId="429" xr:uid="{00000000-0005-0000-0000-000091010000}"/>
    <cellStyle name="Normal 22 2 2" xfId="739" xr:uid="{C235F892-8D03-4461-8885-759C544C2E67}"/>
    <cellStyle name="Normal 22 3" xfId="606" xr:uid="{2EC0E9C4-9746-48AC-84CB-2513A54528C7}"/>
    <cellStyle name="Normal 23" xfId="318" xr:uid="{00000000-0005-0000-0000-000092010000}"/>
    <cellStyle name="Normal 23 2" xfId="487" xr:uid="{00000000-0005-0000-0000-000093010000}"/>
    <cellStyle name="Normal 23 2 2" xfId="796" xr:uid="{D046ABF3-439B-4D5F-A063-DF6CED6CA113}"/>
    <cellStyle name="Normal 23 3" xfId="663" xr:uid="{FB7A8DCA-5EC3-4CDB-936A-D1CBD703FDFA}"/>
    <cellStyle name="Normal 24" xfId="320" xr:uid="{00000000-0005-0000-0000-000094010000}"/>
    <cellStyle name="Normal 24 2" xfId="489" xr:uid="{00000000-0005-0000-0000-000095010000}"/>
    <cellStyle name="Normal 24 2 2" xfId="798" xr:uid="{9575E8A4-8CA2-44F3-BE80-380F065C45CB}"/>
    <cellStyle name="Normal 24 3" xfId="665" xr:uid="{1AF2A339-0C30-4C52-99C8-56AE5DD26B55}"/>
    <cellStyle name="Normal 25" xfId="321" xr:uid="{00000000-0005-0000-0000-000096010000}"/>
    <cellStyle name="Normal 25 2" xfId="490" xr:uid="{00000000-0005-0000-0000-000097010000}"/>
    <cellStyle name="Normal 25 2 2" xfId="799" xr:uid="{C01F44C0-B3B2-4FAF-BA36-5BF53AD935E8}"/>
    <cellStyle name="Normal 25 3" xfId="666" xr:uid="{6AB6E081-8FC8-4158-932A-5E9C3DBDBDBD}"/>
    <cellStyle name="Normal 26" xfId="323" xr:uid="{00000000-0005-0000-0000-000098010000}"/>
    <cellStyle name="Normal 26 2" xfId="492" xr:uid="{00000000-0005-0000-0000-000099010000}"/>
    <cellStyle name="Normal 26 2 2" xfId="800" xr:uid="{AF0B30BF-C62F-45EA-A364-841A74398B0E}"/>
    <cellStyle name="Normal 26 3" xfId="667" xr:uid="{FC0DAA3A-0EF7-45C2-A489-12026BB7CE80}"/>
    <cellStyle name="Normal 27" xfId="325" xr:uid="{00000000-0005-0000-0000-00009A010000}"/>
    <cellStyle name="Normal 27 2" xfId="494" xr:uid="{00000000-0005-0000-0000-00009B010000}"/>
    <cellStyle name="Normal 28" xfId="339" xr:uid="{00000000-0005-0000-0000-00009C010000}"/>
    <cellStyle name="Normal 29" xfId="340" xr:uid="{00000000-0005-0000-0000-00009D010000}"/>
    <cellStyle name="Normal 3" xfId="63" xr:uid="{00000000-0005-0000-0000-00009E010000}"/>
    <cellStyle name="Normal 3 2" xfId="64" xr:uid="{00000000-0005-0000-0000-00009F010000}"/>
    <cellStyle name="Normal 3 2 2" xfId="148" xr:uid="{00000000-0005-0000-0000-0000A0010000}"/>
    <cellStyle name="Normal 3 2 2 2" xfId="240" xr:uid="{00000000-0005-0000-0000-0000A1010000}"/>
    <cellStyle name="Normal 3 2 2 2 2" xfId="314" xr:uid="{00000000-0005-0000-0000-0000A2010000}"/>
    <cellStyle name="Normal 3 2 2 2 2 2" xfId="483" xr:uid="{00000000-0005-0000-0000-0000A3010000}"/>
    <cellStyle name="Normal 3 2 2 2 2 2 2" xfId="792" xr:uid="{26B1395E-A464-4E27-A3BB-1B1D0D6B3067}"/>
    <cellStyle name="Normal 3 2 2 2 2 3" xfId="659" xr:uid="{08BB9832-DA58-41C4-A552-3AF08E34D2DA}"/>
    <cellStyle name="Normal 3 2 2 2 3" xfId="415" xr:uid="{00000000-0005-0000-0000-0000A4010000}"/>
    <cellStyle name="Normal 3 2 2 2 3 2" xfId="733" xr:uid="{7FD74876-A443-42F9-BCE3-24B12C5EF150}"/>
    <cellStyle name="Normal 3 2 2 2 4" xfId="600" xr:uid="{83B66210-8970-43C7-9C03-F82E8619B826}"/>
    <cellStyle name="Normal 3 2 2 3" xfId="282" xr:uid="{00000000-0005-0000-0000-0000A5010000}"/>
    <cellStyle name="Normal 3 2 2 3 2" xfId="451" xr:uid="{00000000-0005-0000-0000-0000A6010000}"/>
    <cellStyle name="Normal 3 2 2 3 2 2" xfId="761" xr:uid="{AA0E1577-2A9E-4B92-B61A-30EFFD8B4756}"/>
    <cellStyle name="Normal 3 2 2 3 3" xfId="628" xr:uid="{BA6383A0-F88F-4652-8578-0B6D0AF9ABC4}"/>
    <cellStyle name="Normal 3 2 2 4" xfId="361" xr:uid="{00000000-0005-0000-0000-0000A7010000}"/>
    <cellStyle name="Normal 3 2 2 4 2" xfId="702" xr:uid="{7E0AD30A-DDF5-4287-A25A-3D731424A6FC}"/>
    <cellStyle name="Normal 3 2 2 5" xfId="569" xr:uid="{753D21A1-A506-4FEE-A8ED-DB7B818CCD75}"/>
    <cellStyle name="Normal 3 2 3" xfId="239" xr:uid="{00000000-0005-0000-0000-0000A8010000}"/>
    <cellStyle name="Normal 3 2 3 2" xfId="414" xr:uid="{00000000-0005-0000-0000-0000A9010000}"/>
    <cellStyle name="Normal 3 3" xfId="149" xr:uid="{00000000-0005-0000-0000-0000AA010000}"/>
    <cellStyle name="Normal 3 3 2" xfId="241" xr:uid="{00000000-0005-0000-0000-0000AB010000}"/>
    <cellStyle name="Normal 3 3 2 2" xfId="416" xr:uid="{00000000-0005-0000-0000-0000AC010000}"/>
    <cellStyle name="Normal 3 4" xfId="65" xr:uid="{00000000-0005-0000-0000-0000AD010000}"/>
    <cellStyle name="Normal 3 5" xfId="238" xr:uid="{00000000-0005-0000-0000-0000AE010000}"/>
    <cellStyle name="Normal 3 5 2" xfId="413" xr:uid="{00000000-0005-0000-0000-0000AF010000}"/>
    <cellStyle name="Normal 30" xfId="508" xr:uid="{00000000-0005-0000-0000-0000B0010000}"/>
    <cellStyle name="Normal 30 2" xfId="815" xr:uid="{8EBB6155-A4A1-4D00-8793-0296248148D2}"/>
    <cellStyle name="Normal 31" xfId="509" xr:uid="{00000000-0005-0000-0000-0000B1010000}"/>
    <cellStyle name="Normal 31 2" xfId="816" xr:uid="{E689753F-A28E-4FA6-A297-46068C5361E4}"/>
    <cellStyle name="Normal 32" xfId="525" xr:uid="{00000000-0005-0000-0000-0000B2010000}"/>
    <cellStyle name="Normal 32 2" xfId="831" xr:uid="{65A3B053-F7B5-4C45-96F1-02B215331884}"/>
    <cellStyle name="Normal 33" xfId="527" xr:uid="{52DBB3A0-716C-498E-9CE2-48BE558752D1}"/>
    <cellStyle name="Normal 33 2" xfId="833" xr:uid="{9C19BDFA-308E-4C79-B1F9-621AEDF0804C}"/>
    <cellStyle name="Normal 34" xfId="542" xr:uid="{E5303005-4F8D-457D-9565-50A24248EBE8}"/>
    <cellStyle name="Normal 34 2" xfId="848" xr:uid="{1DEA0063-EB93-4E8B-93B9-2615B7B9F533}"/>
    <cellStyle name="Normal 35" xfId="546" xr:uid="{DF6CE8F4-4EBC-4C32-9C0F-A16100D33F7C}"/>
    <cellStyle name="Normal 35 2" xfId="851" xr:uid="{664D30A6-24EB-4360-83C8-06D9BBFCD1D7}"/>
    <cellStyle name="Normal 36" xfId="547" xr:uid="{5AB901E5-C01B-4BD2-BF3D-A0B776E85BE5}"/>
    <cellStyle name="Normal 36 2" xfId="852" xr:uid="{47F579AE-C74A-4B1A-A663-C65B81C0391E}"/>
    <cellStyle name="Normal 37" xfId="548" xr:uid="{0928F933-8296-40D3-B1C5-830536AA33AB}"/>
    <cellStyle name="Normal 38" xfId="854" xr:uid="{BE4475D1-FBFA-40BF-99E1-98447C3138E5}"/>
    <cellStyle name="Normal 39" xfId="855" xr:uid="{E692029C-8355-46F7-BE06-2ED3349791AC}"/>
    <cellStyle name="Normal 4" xfId="66" xr:uid="{00000000-0005-0000-0000-0000B3010000}"/>
    <cellStyle name="Normal 4 2" xfId="67" xr:uid="{00000000-0005-0000-0000-0000B4010000}"/>
    <cellStyle name="Normal 4 2 2" xfId="243" xr:uid="{00000000-0005-0000-0000-0000B5010000}"/>
    <cellStyle name="Normal 4 2 2 2" xfId="418" xr:uid="{00000000-0005-0000-0000-0000B6010000}"/>
    <cellStyle name="Normal 4 3" xfId="242" xr:uid="{00000000-0005-0000-0000-0000B7010000}"/>
    <cellStyle name="Normal 4 3 2" xfId="417" xr:uid="{00000000-0005-0000-0000-0000B8010000}"/>
    <cellStyle name="Normal 40" xfId="857" xr:uid="{E5CB8908-B081-4D36-9C53-A83DE868ABE1}"/>
    <cellStyle name="Normal 5" xfId="68" xr:uid="{00000000-0005-0000-0000-0000B9010000}"/>
    <cellStyle name="Normal 5 2" xfId="69" xr:uid="{00000000-0005-0000-0000-0000BA010000}"/>
    <cellStyle name="Normal 5 2 2" xfId="70" xr:uid="{00000000-0005-0000-0000-0000BB010000}"/>
    <cellStyle name="Normal 5 2 3" xfId="71" xr:uid="{00000000-0005-0000-0000-0000BC010000}"/>
    <cellStyle name="Normal 5 2 3 2" xfId="72" xr:uid="{00000000-0005-0000-0000-0000BD010000}"/>
    <cellStyle name="Normal 5 2 4" xfId="150" xr:uid="{00000000-0005-0000-0000-0000BE010000}"/>
    <cellStyle name="Normal 5 2 4 2" xfId="151" xr:uid="{00000000-0005-0000-0000-0000BF010000}"/>
    <cellStyle name="Normal 5 3" xfId="73" xr:uid="{00000000-0005-0000-0000-0000C0010000}"/>
    <cellStyle name="Normal 5 3 2" xfId="74" xr:uid="{00000000-0005-0000-0000-0000C1010000}"/>
    <cellStyle name="Normal 5 4" xfId="75" xr:uid="{00000000-0005-0000-0000-0000C2010000}"/>
    <cellStyle name="Normal 5 5" xfId="76" xr:uid="{00000000-0005-0000-0000-0000C3010000}"/>
    <cellStyle name="Normal 5 5 2" xfId="77" xr:uid="{00000000-0005-0000-0000-0000C4010000}"/>
    <cellStyle name="Normal 5 6" xfId="152" xr:uid="{00000000-0005-0000-0000-0000C5010000}"/>
    <cellStyle name="Normal 5 6 2" xfId="153" xr:uid="{00000000-0005-0000-0000-0000C6010000}"/>
    <cellStyle name="Normal 5 7" xfId="244" xr:uid="{00000000-0005-0000-0000-0000C7010000}"/>
    <cellStyle name="Normal 5 7 2" xfId="419" xr:uid="{00000000-0005-0000-0000-0000C8010000}"/>
    <cellStyle name="Normal 6" xfId="78" xr:uid="{00000000-0005-0000-0000-0000C9010000}"/>
    <cellStyle name="Normal 6 2" xfId="79" xr:uid="{00000000-0005-0000-0000-0000CA010000}"/>
    <cellStyle name="Normal 6 3" xfId="154" xr:uid="{00000000-0005-0000-0000-0000CB010000}"/>
    <cellStyle name="Normal 6 3 2" xfId="250" xr:uid="{00000000-0005-0000-0000-0000CC010000}"/>
    <cellStyle name="Normal 6 3 2 2" xfId="315" xr:uid="{00000000-0005-0000-0000-0000CD010000}"/>
    <cellStyle name="Normal 6 3 2 2 2" xfId="484" xr:uid="{00000000-0005-0000-0000-0000CE010000}"/>
    <cellStyle name="Normal 6 3 2 2 2 2" xfId="793" xr:uid="{3542D471-26BF-4D29-A0BF-3BA397AFACA0}"/>
    <cellStyle name="Normal 6 3 2 2 3" xfId="660" xr:uid="{671F2632-202D-477B-8173-938577405716}"/>
    <cellStyle name="Normal 6 3 2 3" xfId="420" xr:uid="{00000000-0005-0000-0000-0000CF010000}"/>
    <cellStyle name="Normal 6 3 2 3 2" xfId="734" xr:uid="{8E729704-D637-468D-BBCE-EC7B4A41066C}"/>
    <cellStyle name="Normal 6 3 2 4" xfId="601" xr:uid="{FC809447-3D99-46F2-A6C7-53EC6D7A5F80}"/>
    <cellStyle name="Normal 6 3 3" xfId="283" xr:uid="{00000000-0005-0000-0000-0000D0010000}"/>
    <cellStyle name="Normal 6 3 3 2" xfId="452" xr:uid="{00000000-0005-0000-0000-0000D1010000}"/>
    <cellStyle name="Normal 6 3 3 2 2" xfId="762" xr:uid="{5F30957C-1768-487F-BB54-7E5D6FD69503}"/>
    <cellStyle name="Normal 6 3 3 3" xfId="629" xr:uid="{6A1C15C7-F1C8-4348-A42A-ECAC1749E654}"/>
    <cellStyle name="Normal 6 3 4" xfId="362" xr:uid="{00000000-0005-0000-0000-0000D2010000}"/>
    <cellStyle name="Normal 6 3 4 2" xfId="703" xr:uid="{039838C0-BC53-4796-8154-E591DEEEE245}"/>
    <cellStyle name="Normal 6 3 5" xfId="570" xr:uid="{6AB878B0-D309-404B-BF17-CB712983FEFF}"/>
    <cellStyle name="Normal 7" xfId="80" xr:uid="{00000000-0005-0000-0000-0000D3010000}"/>
    <cellStyle name="Normal 7 2" xfId="81" xr:uid="{00000000-0005-0000-0000-0000D4010000}"/>
    <cellStyle name="Normal 7 3" xfId="82" xr:uid="{00000000-0005-0000-0000-0000D5010000}"/>
    <cellStyle name="Normal 7 3 2" xfId="83" xr:uid="{00000000-0005-0000-0000-0000D6010000}"/>
    <cellStyle name="Normal 7 4" xfId="155" xr:uid="{00000000-0005-0000-0000-0000D7010000}"/>
    <cellStyle name="Normal 7 4 2" xfId="156" xr:uid="{00000000-0005-0000-0000-0000D8010000}"/>
    <cellStyle name="Normal 8" xfId="84" xr:uid="{00000000-0005-0000-0000-0000D9010000}"/>
    <cellStyle name="Normal 8 2" xfId="85" xr:uid="{00000000-0005-0000-0000-0000DA010000}"/>
    <cellStyle name="Normal 9" xfId="1" xr:uid="{00000000-0005-0000-0000-0000DB010000}"/>
    <cellStyle name="Normal 9 2" xfId="157" xr:uid="{00000000-0005-0000-0000-0000DC010000}"/>
    <cellStyle name="Note 10" xfId="528" xr:uid="{8C98E44E-039F-4017-9990-8D956AC9029B}"/>
    <cellStyle name="Note 10 2" xfId="834" xr:uid="{747C0BB1-2DD8-4024-B282-9B050DABF32A}"/>
    <cellStyle name="Note 11" xfId="859" xr:uid="{907BD69B-1281-45E6-9E90-698772083038}"/>
    <cellStyle name="Note 2" xfId="86" xr:uid="{00000000-0005-0000-0000-0000DE010000}"/>
    <cellStyle name="Note 2 2" xfId="87" xr:uid="{00000000-0005-0000-0000-0000DF010000}"/>
    <cellStyle name="Note 2 3" xfId="158" xr:uid="{00000000-0005-0000-0000-0000E0010000}"/>
    <cellStyle name="Note 2 3 2" xfId="251" xr:uid="{00000000-0005-0000-0000-0000E1010000}"/>
    <cellStyle name="Note 2 3 2 2" xfId="421" xr:uid="{00000000-0005-0000-0000-0000E2010000}"/>
    <cellStyle name="Note 2 4" xfId="159" xr:uid="{00000000-0005-0000-0000-0000E3010000}"/>
    <cellStyle name="Note 3" xfId="88" xr:uid="{00000000-0005-0000-0000-0000E4010000}"/>
    <cellStyle name="Note 4" xfId="89" xr:uid="{00000000-0005-0000-0000-0000E5010000}"/>
    <cellStyle name="Note 4 2" xfId="90" xr:uid="{00000000-0005-0000-0000-0000E6010000}"/>
    <cellStyle name="Note 5" xfId="160" xr:uid="{00000000-0005-0000-0000-0000E7010000}"/>
    <cellStyle name="Note 5 2" xfId="252" xr:uid="{00000000-0005-0000-0000-0000E8010000}"/>
    <cellStyle name="Note 5 2 2" xfId="422" xr:uid="{00000000-0005-0000-0000-0000E9010000}"/>
    <cellStyle name="Note 6" xfId="161" xr:uid="{00000000-0005-0000-0000-0000EA010000}"/>
    <cellStyle name="Note 6 2" xfId="253" xr:uid="{00000000-0005-0000-0000-0000EB010000}"/>
    <cellStyle name="Note 6 2 2" xfId="316" xr:uid="{00000000-0005-0000-0000-0000EC010000}"/>
    <cellStyle name="Note 6 2 2 2" xfId="485" xr:uid="{00000000-0005-0000-0000-0000ED010000}"/>
    <cellStyle name="Note 6 2 2 2 2" xfId="794" xr:uid="{FD7DEF98-FE42-44A9-83CF-F390436F18A7}"/>
    <cellStyle name="Note 6 2 2 3" xfId="661" xr:uid="{6C28E9DF-D55A-42EC-AE94-8BB5E6AE69BF}"/>
    <cellStyle name="Note 6 2 3" xfId="423" xr:uid="{00000000-0005-0000-0000-0000EE010000}"/>
    <cellStyle name="Note 6 2 3 2" xfId="735" xr:uid="{A45FF085-67AE-490D-8305-D3FB23483DE7}"/>
    <cellStyle name="Note 6 2 4" xfId="602" xr:uid="{CC0C4684-8D9E-4781-8999-0A6EE22CBF79}"/>
    <cellStyle name="Note 6 3" xfId="284" xr:uid="{00000000-0005-0000-0000-0000EF010000}"/>
    <cellStyle name="Note 6 3 2" xfId="453" xr:uid="{00000000-0005-0000-0000-0000F0010000}"/>
    <cellStyle name="Note 6 3 2 2" xfId="763" xr:uid="{8E1019E1-86A2-46DD-B14A-52C1008AB73B}"/>
    <cellStyle name="Note 6 3 3" xfId="630" xr:uid="{453FA030-FD29-44A1-A2DD-0F9B679B233E}"/>
    <cellStyle name="Note 6 4" xfId="363" xr:uid="{00000000-0005-0000-0000-0000F1010000}"/>
    <cellStyle name="Note 6 4 2" xfId="704" xr:uid="{0B5C074A-BE66-4095-8AF5-AAFCDFB503F6}"/>
    <cellStyle name="Note 6 5" xfId="571" xr:uid="{34D6290C-9A17-47FF-BD5D-B6DBD6E8C581}"/>
    <cellStyle name="Note 7" xfId="162" xr:uid="{00000000-0005-0000-0000-0000F2010000}"/>
    <cellStyle name="Note 7 2" xfId="163" xr:uid="{00000000-0005-0000-0000-0000F3010000}"/>
    <cellStyle name="Note 8" xfId="326" xr:uid="{00000000-0005-0000-0000-0000F4010000}"/>
    <cellStyle name="Note 8 2" xfId="495" xr:uid="{00000000-0005-0000-0000-0000F5010000}"/>
    <cellStyle name="Note 8 2 2" xfId="802" xr:uid="{C7FA57FC-24E9-45AB-872E-0C18E5FD0BC9}"/>
    <cellStyle name="Note 8 3" xfId="669" xr:uid="{16594288-0695-434A-BD72-9F303C635E88}"/>
    <cellStyle name="Note 9" xfId="511" xr:uid="{00000000-0005-0000-0000-0000F6010000}"/>
    <cellStyle name="Note 9 2" xfId="818" xr:uid="{DDBCC118-7C3A-4248-9B90-26C6DC30524B}"/>
    <cellStyle name="Output" xfId="176" builtinId="21" customBuiltin="1"/>
    <cellStyle name="Output 2" xfId="91" xr:uid="{00000000-0005-0000-0000-0000F8010000}"/>
    <cellStyle name="Percent 2" xfId="164" xr:uid="{00000000-0005-0000-0000-0000FA010000}"/>
    <cellStyle name="Percent 2 2" xfId="165" xr:uid="{00000000-0005-0000-0000-0000FB010000}"/>
    <cellStyle name="Percent 2 2 2" xfId="166" xr:uid="{00000000-0005-0000-0000-0000FC010000}"/>
    <cellStyle name="Percent 2 2 3" xfId="255" xr:uid="{00000000-0005-0000-0000-0000FD010000}"/>
    <cellStyle name="Percent 2 2 3 2" xfId="425" xr:uid="{00000000-0005-0000-0000-0000FE010000}"/>
    <cellStyle name="Percent 2 3" xfId="254" xr:uid="{00000000-0005-0000-0000-0000FF010000}"/>
    <cellStyle name="Percent 2 3 2" xfId="317" xr:uid="{00000000-0005-0000-0000-000000020000}"/>
    <cellStyle name="Percent 2 3 2 2" xfId="486" xr:uid="{00000000-0005-0000-0000-000001020000}"/>
    <cellStyle name="Percent 2 3 2 2 2" xfId="795" xr:uid="{D3C2A1FD-8620-48F3-97BF-90E8A22EA4D3}"/>
    <cellStyle name="Percent 2 3 2 3" xfId="662" xr:uid="{D0017A15-BB51-4967-9178-DD3C597F7D15}"/>
    <cellStyle name="Percent 2 3 3" xfId="424" xr:uid="{00000000-0005-0000-0000-000002020000}"/>
    <cellStyle name="Percent 2 3 3 2" xfId="736" xr:uid="{2CF09F6D-1B58-498F-AC91-D0E7B3EBEAF5}"/>
    <cellStyle name="Percent 2 3 4" xfId="603" xr:uid="{BD6347C8-5B59-4279-B063-675DD5C8340C}"/>
    <cellStyle name="Percent 2 4" xfId="285" xr:uid="{00000000-0005-0000-0000-000003020000}"/>
    <cellStyle name="Percent 2 4 2" xfId="454" xr:uid="{00000000-0005-0000-0000-000004020000}"/>
    <cellStyle name="Percent 2 4 2 2" xfId="764" xr:uid="{79C07FA6-F083-4744-BADA-6D3D8DE4D1D4}"/>
    <cellStyle name="Percent 2 4 3" xfId="631" xr:uid="{CA578280-6D38-475F-8BF5-7468AEAE462F}"/>
    <cellStyle name="Percent 2 5" xfId="364" xr:uid="{00000000-0005-0000-0000-000005020000}"/>
    <cellStyle name="Percent 2 5 2" xfId="705" xr:uid="{A0D572FC-0705-4BA5-AB44-73C4A451D12B}"/>
    <cellStyle name="Percent 2 6" xfId="572" xr:uid="{CA15F3D5-EFD1-43B9-A625-448108E9D2F8}"/>
    <cellStyle name="Percent 3" xfId="491" xr:uid="{00000000-0005-0000-0000-000006020000}"/>
    <cellStyle name="Percent 8" xfId="167" xr:uid="{00000000-0005-0000-0000-000007020000}"/>
    <cellStyle name="Title 2" xfId="92" xr:uid="{00000000-0005-0000-0000-000008020000}"/>
    <cellStyle name="Title 3" xfId="249" xr:uid="{00000000-0005-0000-0000-000009020000}"/>
    <cellStyle name="Title 4" xfId="524" xr:uid="{00000000-0005-0000-0000-00000A020000}"/>
    <cellStyle name="Total" xfId="180" builtinId="25" customBuiltin="1"/>
    <cellStyle name="Total 2" xfId="93" xr:uid="{00000000-0005-0000-0000-00000C020000}"/>
    <cellStyle name="Total 2 2" xfId="256" xr:uid="{00000000-0005-0000-0000-00000D020000}"/>
    <cellStyle name="Total 2 2 2" xfId="426" xr:uid="{00000000-0005-0000-0000-00000E020000}"/>
    <cellStyle name="Warning Text 2" xfId="94" xr:uid="{00000000-0005-0000-0000-00000F020000}"/>
    <cellStyle name="Warning Text 3" xfId="237" xr:uid="{00000000-0005-0000-0000-00001002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DC0BF"/>
      <rgbColor rgb="FFFFFFFF"/>
      <rgbColor rgb="FFC00000"/>
      <rgbColor rgb="FFFDFDFF"/>
      <rgbColor rgb="FFFFE598"/>
      <rgbColor rgb="FF9CC2E5"/>
      <rgbColor rgb="FFDBDBDB"/>
      <rgbColor rgb="FFF4F4F4"/>
      <rgbColor rgb="FFBDC0BF"/>
      <rgbColor rgb="FFF4F4F4"/>
      <rgbColor rgb="FFFFFF00"/>
      <rgbColor rgb="FFDBDBDB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5"/>
  <sheetViews>
    <sheetView zoomScale="93" zoomScaleNormal="93" workbookViewId="0">
      <selection activeCell="A182" sqref="A182"/>
    </sheetView>
  </sheetViews>
  <sheetFormatPr defaultColWidth="8.765625" defaultRowHeight="16.2"/>
  <cols>
    <col min="1" max="1" width="26.61328125" style="35" bestFit="1" customWidth="1"/>
    <col min="2" max="2" width="28.4609375" style="35" bestFit="1" customWidth="1"/>
    <col min="3" max="3" width="8" style="35" bestFit="1" customWidth="1"/>
    <col min="4" max="4" width="7.3828125" style="35" bestFit="1" customWidth="1"/>
    <col min="5" max="5" width="8.07421875" style="35" bestFit="1" customWidth="1"/>
    <col min="6" max="6" width="8.61328125" style="35" bestFit="1" customWidth="1"/>
    <col min="7" max="7" width="9" style="35" bestFit="1" customWidth="1"/>
    <col min="8" max="16384" width="8.765625" style="35"/>
  </cols>
  <sheetData>
    <row r="1" spans="1:7">
      <c r="A1" s="89" t="s">
        <v>0</v>
      </c>
      <c r="B1" s="89" t="s">
        <v>1</v>
      </c>
      <c r="C1" s="89" t="s">
        <v>2</v>
      </c>
      <c r="D1" s="89" t="s">
        <v>3</v>
      </c>
      <c r="E1" s="89" t="s">
        <v>4</v>
      </c>
      <c r="F1" s="89" t="s">
        <v>5</v>
      </c>
      <c r="G1" s="89" t="s">
        <v>6</v>
      </c>
    </row>
    <row r="2" spans="1:7">
      <c r="A2" s="90">
        <v>1758</v>
      </c>
      <c r="B2" s="91" t="s">
        <v>7</v>
      </c>
      <c r="C2" s="90" t="s">
        <v>8</v>
      </c>
      <c r="D2" s="92">
        <v>72</v>
      </c>
      <c r="E2" s="93">
        <v>11.98</v>
      </c>
      <c r="F2" s="91">
        <v>750</v>
      </c>
      <c r="G2" s="91">
        <v>12</v>
      </c>
    </row>
    <row r="3" spans="1:7">
      <c r="A3" s="90" t="s">
        <v>622</v>
      </c>
      <c r="B3" s="91" t="s">
        <v>19</v>
      </c>
      <c r="C3" s="90" t="s">
        <v>8</v>
      </c>
      <c r="D3" s="92">
        <v>39</v>
      </c>
      <c r="E3" s="93">
        <v>12.98</v>
      </c>
      <c r="F3" s="91">
        <v>750</v>
      </c>
      <c r="G3" s="91">
        <v>6</v>
      </c>
    </row>
    <row r="4" spans="1:7">
      <c r="A4" s="90" t="s">
        <v>9</v>
      </c>
      <c r="B4" s="91" t="s">
        <v>10</v>
      </c>
      <c r="C4" s="90" t="s">
        <v>8</v>
      </c>
      <c r="D4" s="92">
        <v>144</v>
      </c>
      <c r="E4" s="93">
        <v>19.98</v>
      </c>
      <c r="F4" s="91">
        <v>750</v>
      </c>
      <c r="G4" s="91">
        <v>12</v>
      </c>
    </row>
    <row r="5" spans="1:7">
      <c r="A5" s="94" t="s">
        <v>12</v>
      </c>
      <c r="B5" s="91" t="s">
        <v>13</v>
      </c>
      <c r="C5" s="90" t="s">
        <v>8</v>
      </c>
      <c r="D5" s="92">
        <v>360</v>
      </c>
      <c r="E5" s="93">
        <v>49.98</v>
      </c>
      <c r="F5" s="91">
        <v>750</v>
      </c>
      <c r="G5" s="91">
        <v>12</v>
      </c>
    </row>
    <row r="6" spans="1:7">
      <c r="A6" s="90" t="s">
        <v>14</v>
      </c>
      <c r="B6" s="91" t="s">
        <v>15</v>
      </c>
      <c r="C6" s="90" t="s">
        <v>8</v>
      </c>
      <c r="D6" s="92">
        <v>48</v>
      </c>
      <c r="E6" s="93">
        <v>9.99</v>
      </c>
      <c r="F6" s="91">
        <v>750</v>
      </c>
      <c r="G6" s="91">
        <v>12</v>
      </c>
    </row>
    <row r="7" spans="1:7">
      <c r="A7" s="90" t="s">
        <v>530</v>
      </c>
      <c r="B7" s="91" t="s">
        <v>95</v>
      </c>
      <c r="C7" s="90" t="s">
        <v>8</v>
      </c>
      <c r="D7" s="92">
        <v>72</v>
      </c>
      <c r="E7" s="93">
        <v>11.98</v>
      </c>
      <c r="F7" s="91">
        <v>750</v>
      </c>
      <c r="G7" s="91">
        <v>12</v>
      </c>
    </row>
    <row r="8" spans="1:7">
      <c r="A8" s="90" t="s">
        <v>530</v>
      </c>
      <c r="B8" s="91" t="s">
        <v>531</v>
      </c>
      <c r="C8" s="90" t="s">
        <v>8</v>
      </c>
      <c r="D8" s="92">
        <v>78</v>
      </c>
      <c r="E8" s="93">
        <v>12.98</v>
      </c>
      <c r="F8" s="91">
        <v>750</v>
      </c>
      <c r="G8" s="91">
        <v>12</v>
      </c>
    </row>
    <row r="9" spans="1:7">
      <c r="A9" s="90" t="s">
        <v>532</v>
      </c>
      <c r="B9" s="91" t="s">
        <v>534</v>
      </c>
      <c r="C9" s="90" t="s">
        <v>8</v>
      </c>
      <c r="D9" s="92">
        <v>120</v>
      </c>
      <c r="E9" s="93">
        <v>17.98</v>
      </c>
      <c r="F9" s="91">
        <v>750</v>
      </c>
      <c r="G9" s="91">
        <v>12</v>
      </c>
    </row>
    <row r="10" spans="1:7">
      <c r="A10" s="90" t="s">
        <v>532</v>
      </c>
      <c r="B10" s="91" t="s">
        <v>533</v>
      </c>
      <c r="C10" s="90" t="s">
        <v>8</v>
      </c>
      <c r="D10" s="92">
        <v>150</v>
      </c>
      <c r="E10" s="93">
        <v>19.98</v>
      </c>
      <c r="F10" s="91">
        <v>750</v>
      </c>
      <c r="G10" s="91">
        <v>12</v>
      </c>
    </row>
    <row r="11" spans="1:7">
      <c r="A11" s="90" t="s">
        <v>532</v>
      </c>
      <c r="B11" s="91" t="s">
        <v>13</v>
      </c>
      <c r="C11" s="90" t="s">
        <v>8</v>
      </c>
      <c r="D11" s="92">
        <v>360</v>
      </c>
      <c r="E11" s="93">
        <v>49.98</v>
      </c>
      <c r="F11" s="91">
        <v>750</v>
      </c>
      <c r="G11" s="91">
        <v>12</v>
      </c>
    </row>
    <row r="12" spans="1:7">
      <c r="A12" s="90" t="s">
        <v>16</v>
      </c>
      <c r="B12" s="91" t="s">
        <v>17</v>
      </c>
      <c r="C12" s="90" t="s">
        <v>8</v>
      </c>
      <c r="D12" s="92">
        <v>78</v>
      </c>
      <c r="E12" s="93">
        <v>12.99</v>
      </c>
      <c r="F12" s="91">
        <v>750</v>
      </c>
      <c r="G12" s="91">
        <v>12</v>
      </c>
    </row>
    <row r="13" spans="1:7">
      <c r="A13" s="90" t="s">
        <v>18</v>
      </c>
      <c r="B13" s="91" t="s">
        <v>19</v>
      </c>
      <c r="C13" s="90" t="s">
        <v>8</v>
      </c>
      <c r="D13" s="92">
        <v>108</v>
      </c>
      <c r="E13" s="93">
        <v>13.98</v>
      </c>
      <c r="F13" s="91">
        <v>750</v>
      </c>
      <c r="G13" s="91">
        <v>12</v>
      </c>
    </row>
    <row r="14" spans="1:7">
      <c r="A14" s="90" t="s">
        <v>20</v>
      </c>
      <c r="B14" s="91" t="s">
        <v>21</v>
      </c>
      <c r="C14" s="90" t="s">
        <v>8</v>
      </c>
      <c r="D14" s="92">
        <v>120</v>
      </c>
      <c r="E14" s="93">
        <v>14.99</v>
      </c>
      <c r="F14" s="91">
        <v>750</v>
      </c>
      <c r="G14" s="91">
        <v>12</v>
      </c>
    </row>
    <row r="15" spans="1:7">
      <c r="A15" s="90" t="s">
        <v>22</v>
      </c>
      <c r="B15" s="91" t="s">
        <v>23</v>
      </c>
      <c r="C15" s="90" t="s">
        <v>24</v>
      </c>
      <c r="D15" s="92">
        <v>300</v>
      </c>
      <c r="E15" s="93">
        <v>34.99</v>
      </c>
      <c r="F15" s="91">
        <v>750</v>
      </c>
      <c r="G15" s="91">
        <v>12</v>
      </c>
    </row>
    <row r="16" spans="1:7">
      <c r="A16" s="90" t="s">
        <v>25</v>
      </c>
      <c r="B16" s="91" t="s">
        <v>26</v>
      </c>
      <c r="C16" s="90" t="s">
        <v>8</v>
      </c>
      <c r="D16" s="92">
        <v>96</v>
      </c>
      <c r="E16" s="93">
        <v>15.98</v>
      </c>
      <c r="F16" s="91">
        <v>750</v>
      </c>
      <c r="G16" s="91">
        <v>12</v>
      </c>
    </row>
    <row r="17" spans="1:7">
      <c r="A17" s="90" t="s">
        <v>758</v>
      </c>
      <c r="B17" s="91" t="s">
        <v>759</v>
      </c>
      <c r="C17" s="90" t="s">
        <v>8</v>
      </c>
      <c r="D17" s="92">
        <v>240</v>
      </c>
      <c r="E17" s="93">
        <v>29.98</v>
      </c>
      <c r="F17" s="91">
        <v>750</v>
      </c>
      <c r="G17" s="91">
        <v>12</v>
      </c>
    </row>
    <row r="18" spans="1:7">
      <c r="A18" s="90" t="s">
        <v>27</v>
      </c>
      <c r="B18" s="91" t="s">
        <v>28</v>
      </c>
      <c r="C18" s="90" t="s">
        <v>29</v>
      </c>
      <c r="D18" s="92">
        <v>210</v>
      </c>
      <c r="E18" s="93">
        <v>17.5</v>
      </c>
      <c r="F18" s="91">
        <v>750</v>
      </c>
      <c r="G18" s="91">
        <v>12</v>
      </c>
    </row>
    <row r="19" spans="1:7">
      <c r="A19" s="90" t="s">
        <v>27</v>
      </c>
      <c r="B19" s="91" t="s">
        <v>30</v>
      </c>
      <c r="C19" s="90" t="s">
        <v>29</v>
      </c>
      <c r="D19" s="92">
        <v>264</v>
      </c>
      <c r="E19" s="93">
        <v>22</v>
      </c>
      <c r="F19" s="91">
        <v>750</v>
      </c>
      <c r="G19" s="91">
        <v>12</v>
      </c>
    </row>
    <row r="20" spans="1:7">
      <c r="A20" s="90" t="s">
        <v>27</v>
      </c>
      <c r="B20" s="91" t="s">
        <v>31</v>
      </c>
      <c r="C20" s="90" t="s">
        <v>29</v>
      </c>
      <c r="D20" s="92">
        <v>360</v>
      </c>
      <c r="E20" s="93">
        <v>30</v>
      </c>
      <c r="F20" s="91">
        <v>750</v>
      </c>
      <c r="G20" s="91">
        <v>12</v>
      </c>
    </row>
    <row r="21" spans="1:7">
      <c r="A21" s="90" t="s">
        <v>27</v>
      </c>
      <c r="B21" s="91" t="s">
        <v>32</v>
      </c>
      <c r="C21" s="90" t="s">
        <v>29</v>
      </c>
      <c r="D21" s="92">
        <v>240</v>
      </c>
      <c r="E21" s="93">
        <v>20</v>
      </c>
      <c r="F21" s="91">
        <v>750</v>
      </c>
      <c r="G21" s="91">
        <v>12</v>
      </c>
    </row>
    <row r="22" spans="1:7">
      <c r="A22" s="90" t="s">
        <v>27</v>
      </c>
      <c r="B22" s="91" t="s">
        <v>491</v>
      </c>
      <c r="C22" s="90" t="s">
        <v>8</v>
      </c>
      <c r="D22" s="92">
        <v>64</v>
      </c>
      <c r="E22" s="93">
        <v>14.99</v>
      </c>
      <c r="F22" s="91">
        <v>250</v>
      </c>
      <c r="G22" s="91">
        <v>16</v>
      </c>
    </row>
    <row r="23" spans="1:7">
      <c r="A23" s="90" t="s">
        <v>33</v>
      </c>
      <c r="B23" s="91" t="s">
        <v>34</v>
      </c>
      <c r="C23" s="90" t="s">
        <v>8</v>
      </c>
      <c r="D23" s="92">
        <v>144</v>
      </c>
      <c r="E23" s="93">
        <v>19.989999999999998</v>
      </c>
      <c r="F23" s="91">
        <v>750</v>
      </c>
      <c r="G23" s="91">
        <v>12</v>
      </c>
    </row>
    <row r="24" spans="1:7">
      <c r="A24" s="90" t="s">
        <v>35</v>
      </c>
      <c r="B24" s="91" t="s">
        <v>36</v>
      </c>
      <c r="C24" s="90" t="s">
        <v>8</v>
      </c>
      <c r="D24" s="92">
        <v>120</v>
      </c>
      <c r="E24" s="93">
        <v>14.99</v>
      </c>
      <c r="F24" s="91">
        <v>750</v>
      </c>
      <c r="G24" s="91">
        <v>12</v>
      </c>
    </row>
    <row r="25" spans="1:7">
      <c r="A25" s="90" t="s">
        <v>35</v>
      </c>
      <c r="B25" s="91" t="s">
        <v>37</v>
      </c>
      <c r="C25" s="90" t="s">
        <v>8</v>
      </c>
      <c r="D25" s="92">
        <v>144</v>
      </c>
      <c r="E25" s="93">
        <v>19.989999999999998</v>
      </c>
      <c r="F25" s="91">
        <v>750</v>
      </c>
      <c r="G25" s="91">
        <v>12</v>
      </c>
    </row>
    <row r="26" spans="1:7">
      <c r="A26" s="90" t="s">
        <v>38</v>
      </c>
      <c r="B26" s="91" t="s">
        <v>39</v>
      </c>
      <c r="C26" s="90" t="s">
        <v>8</v>
      </c>
      <c r="D26" s="92">
        <v>90</v>
      </c>
      <c r="E26" s="93">
        <v>12.99</v>
      </c>
      <c r="F26" s="91">
        <v>750</v>
      </c>
      <c r="G26" s="91">
        <v>12</v>
      </c>
    </row>
    <row r="27" spans="1:7">
      <c r="A27" s="90" t="s">
        <v>812</v>
      </c>
      <c r="B27" s="91" t="s">
        <v>813</v>
      </c>
      <c r="C27" s="90" t="s">
        <v>8</v>
      </c>
      <c r="D27" s="92">
        <v>22.5</v>
      </c>
      <c r="E27" s="93">
        <v>22.5</v>
      </c>
      <c r="F27" s="91">
        <v>375</v>
      </c>
      <c r="G27" s="91">
        <v>1</v>
      </c>
    </row>
    <row r="28" spans="1:7">
      <c r="A28" s="90" t="s">
        <v>812</v>
      </c>
      <c r="B28" s="91" t="s">
        <v>813</v>
      </c>
      <c r="C28" s="90" t="s">
        <v>8</v>
      </c>
      <c r="D28" s="92">
        <v>240</v>
      </c>
      <c r="E28" s="93">
        <v>22.5</v>
      </c>
      <c r="F28" s="91">
        <v>375</v>
      </c>
      <c r="G28" s="91">
        <v>12</v>
      </c>
    </row>
    <row r="29" spans="1:7">
      <c r="A29" s="90" t="s">
        <v>296</v>
      </c>
      <c r="B29" s="91" t="s">
        <v>92</v>
      </c>
      <c r="C29" s="90" t="s">
        <v>8</v>
      </c>
      <c r="D29" s="92">
        <v>99</v>
      </c>
      <c r="E29" s="93">
        <v>8.25</v>
      </c>
      <c r="F29" s="91">
        <v>750</v>
      </c>
      <c r="G29" s="91">
        <v>12</v>
      </c>
    </row>
    <row r="30" spans="1:7">
      <c r="A30" s="90" t="s">
        <v>742</v>
      </c>
      <c r="B30" s="91" t="s">
        <v>284</v>
      </c>
      <c r="C30" s="90" t="s">
        <v>8</v>
      </c>
      <c r="D30" s="92">
        <v>78</v>
      </c>
      <c r="E30" s="93">
        <v>9.99</v>
      </c>
      <c r="F30" s="91">
        <v>750</v>
      </c>
      <c r="G30" s="91">
        <v>12</v>
      </c>
    </row>
    <row r="31" spans="1:7">
      <c r="A31" s="90" t="s">
        <v>742</v>
      </c>
      <c r="B31" s="91" t="s">
        <v>92</v>
      </c>
      <c r="C31" s="90" t="s">
        <v>8</v>
      </c>
      <c r="D31" s="92">
        <v>78</v>
      </c>
      <c r="E31" s="93">
        <v>9.99</v>
      </c>
      <c r="F31" s="91">
        <v>750</v>
      </c>
      <c r="G31" s="91">
        <v>12</v>
      </c>
    </row>
    <row r="32" spans="1:7">
      <c r="A32" s="94" t="s">
        <v>40</v>
      </c>
      <c r="B32" s="91" t="s">
        <v>41</v>
      </c>
      <c r="C32" s="90" t="s">
        <v>8</v>
      </c>
      <c r="D32" s="92">
        <v>108</v>
      </c>
      <c r="E32" s="93">
        <v>17.98</v>
      </c>
      <c r="F32" s="91">
        <v>750</v>
      </c>
      <c r="G32" s="91">
        <v>12</v>
      </c>
    </row>
    <row r="33" spans="1:7">
      <c r="A33" s="90" t="s">
        <v>42</v>
      </c>
      <c r="B33" s="91" t="s">
        <v>39</v>
      </c>
      <c r="C33" s="90" t="s">
        <v>8</v>
      </c>
      <c r="D33" s="92">
        <v>84</v>
      </c>
      <c r="E33" s="93">
        <v>12.98</v>
      </c>
      <c r="F33" s="91">
        <v>750</v>
      </c>
      <c r="G33" s="91">
        <v>12</v>
      </c>
    </row>
    <row r="34" spans="1:7">
      <c r="A34" s="90" t="s">
        <v>43</v>
      </c>
      <c r="B34" s="91" t="s">
        <v>13</v>
      </c>
      <c r="C34" s="90" t="s">
        <v>8</v>
      </c>
      <c r="D34" s="92">
        <v>300</v>
      </c>
      <c r="E34" s="93">
        <v>39.979999999999997</v>
      </c>
      <c r="F34" s="91">
        <v>750</v>
      </c>
      <c r="G34" s="91">
        <v>12</v>
      </c>
    </row>
    <row r="35" spans="1:7">
      <c r="A35" s="90" t="s">
        <v>44</v>
      </c>
      <c r="B35" s="91"/>
      <c r="C35" s="90" t="s">
        <v>8</v>
      </c>
      <c r="D35" s="92">
        <v>120</v>
      </c>
      <c r="E35" s="93">
        <v>19.989999999999998</v>
      </c>
      <c r="F35" s="91">
        <v>750</v>
      </c>
      <c r="G35" s="91">
        <v>12</v>
      </c>
    </row>
    <row r="36" spans="1:7">
      <c r="A36" s="90" t="s">
        <v>45</v>
      </c>
      <c r="B36" s="91" t="s">
        <v>46</v>
      </c>
      <c r="C36" s="90" t="s">
        <v>8</v>
      </c>
      <c r="D36" s="92">
        <v>90</v>
      </c>
      <c r="E36" s="93">
        <v>14.98</v>
      </c>
      <c r="F36" s="91">
        <v>750</v>
      </c>
      <c r="G36" s="91">
        <v>12</v>
      </c>
    </row>
    <row r="37" spans="1:7">
      <c r="A37" s="90" t="s">
        <v>47</v>
      </c>
      <c r="B37" s="91" t="s">
        <v>48</v>
      </c>
      <c r="C37" s="90" t="s">
        <v>8</v>
      </c>
      <c r="D37" s="92">
        <v>99</v>
      </c>
      <c r="E37" s="93">
        <v>12.99</v>
      </c>
      <c r="F37" s="91">
        <v>750</v>
      </c>
      <c r="G37" s="91">
        <v>12</v>
      </c>
    </row>
    <row r="38" spans="1:7">
      <c r="A38" s="90" t="s">
        <v>52</v>
      </c>
      <c r="B38" s="91" t="s">
        <v>51</v>
      </c>
      <c r="C38" s="90" t="s">
        <v>8</v>
      </c>
      <c r="D38" s="92">
        <v>102</v>
      </c>
      <c r="E38" s="93">
        <v>15.99</v>
      </c>
      <c r="F38" s="91">
        <v>750</v>
      </c>
      <c r="G38" s="91">
        <v>12</v>
      </c>
    </row>
    <row r="39" spans="1:7">
      <c r="A39" s="90" t="s">
        <v>52</v>
      </c>
      <c r="B39" s="91" t="s">
        <v>53</v>
      </c>
      <c r="C39" s="90" t="s">
        <v>8</v>
      </c>
      <c r="D39" s="92">
        <v>144</v>
      </c>
      <c r="E39" s="93">
        <v>19.98</v>
      </c>
      <c r="F39" s="91">
        <v>750</v>
      </c>
      <c r="G39" s="91">
        <v>12</v>
      </c>
    </row>
    <row r="40" spans="1:7">
      <c r="A40" s="90" t="s">
        <v>54</v>
      </c>
      <c r="B40" s="91" t="s">
        <v>51</v>
      </c>
      <c r="C40" s="90" t="s">
        <v>8</v>
      </c>
      <c r="D40" s="92">
        <v>120</v>
      </c>
      <c r="E40" s="93">
        <v>15.99</v>
      </c>
      <c r="F40" s="91">
        <v>750</v>
      </c>
      <c r="G40" s="91">
        <v>12</v>
      </c>
    </row>
    <row r="41" spans="1:7">
      <c r="A41" s="90" t="s">
        <v>54</v>
      </c>
      <c r="B41" s="91" t="s">
        <v>55</v>
      </c>
      <c r="C41" s="90" t="s">
        <v>8</v>
      </c>
      <c r="D41" s="92">
        <v>144</v>
      </c>
      <c r="E41" s="93">
        <v>19.989999999999998</v>
      </c>
      <c r="F41" s="91">
        <v>750</v>
      </c>
      <c r="G41" s="91">
        <v>12</v>
      </c>
    </row>
    <row r="42" spans="1:7">
      <c r="A42" s="90" t="s">
        <v>54</v>
      </c>
      <c r="B42" s="91" t="s">
        <v>53</v>
      </c>
      <c r="C42" s="90" t="s">
        <v>8</v>
      </c>
      <c r="D42" s="92">
        <v>156</v>
      </c>
      <c r="E42" s="93">
        <v>19.989999999999998</v>
      </c>
      <c r="F42" s="91">
        <v>750</v>
      </c>
      <c r="G42" s="91">
        <v>12</v>
      </c>
    </row>
    <row r="43" spans="1:7">
      <c r="A43" s="90" t="s">
        <v>54</v>
      </c>
      <c r="B43" s="91" t="s">
        <v>55</v>
      </c>
      <c r="C43" s="90">
        <v>2013</v>
      </c>
      <c r="D43" s="92">
        <v>60</v>
      </c>
      <c r="E43" s="93">
        <v>9.99</v>
      </c>
      <c r="F43" s="91">
        <v>750</v>
      </c>
      <c r="G43" s="91">
        <v>12</v>
      </c>
    </row>
    <row r="44" spans="1:7">
      <c r="A44" s="90" t="s">
        <v>56</v>
      </c>
      <c r="B44" s="91" t="s">
        <v>17</v>
      </c>
      <c r="C44" s="90">
        <v>2018</v>
      </c>
      <c r="D44" s="92">
        <v>36</v>
      </c>
      <c r="E44" s="93">
        <v>4.99</v>
      </c>
      <c r="F44" s="91">
        <v>750</v>
      </c>
      <c r="G44" s="91">
        <v>12</v>
      </c>
    </row>
    <row r="45" spans="1:7">
      <c r="A45" s="90" t="s">
        <v>56</v>
      </c>
      <c r="B45" s="91" t="s">
        <v>17</v>
      </c>
      <c r="C45" s="90">
        <v>2019</v>
      </c>
      <c r="D45" s="92">
        <v>78</v>
      </c>
      <c r="E45" s="93">
        <v>12.99</v>
      </c>
      <c r="F45" s="91">
        <v>750</v>
      </c>
      <c r="G45" s="91">
        <v>12</v>
      </c>
    </row>
    <row r="46" spans="1:7">
      <c r="A46" s="90" t="s">
        <v>57</v>
      </c>
      <c r="B46" s="91" t="s">
        <v>17</v>
      </c>
      <c r="C46" s="90" t="s">
        <v>8</v>
      </c>
      <c r="D46" s="92">
        <v>72</v>
      </c>
      <c r="E46" s="93">
        <v>11.99</v>
      </c>
      <c r="F46" s="91">
        <v>750</v>
      </c>
      <c r="G46" s="91">
        <v>12</v>
      </c>
    </row>
    <row r="47" spans="1:7">
      <c r="A47" s="90" t="s">
        <v>752</v>
      </c>
      <c r="B47" s="91" t="s">
        <v>753</v>
      </c>
      <c r="C47" s="90" t="s">
        <v>8</v>
      </c>
      <c r="D47" s="92">
        <v>90</v>
      </c>
      <c r="E47" s="93">
        <v>14.99</v>
      </c>
      <c r="F47" s="91">
        <v>750</v>
      </c>
      <c r="G47" s="91">
        <v>12</v>
      </c>
    </row>
    <row r="48" spans="1:7">
      <c r="A48" s="90" t="s">
        <v>58</v>
      </c>
      <c r="B48" s="91" t="s">
        <v>59</v>
      </c>
      <c r="C48" s="90" t="s">
        <v>8</v>
      </c>
      <c r="D48" s="92">
        <v>96</v>
      </c>
      <c r="E48" s="93">
        <v>14.99</v>
      </c>
      <c r="F48" s="91">
        <v>750</v>
      </c>
      <c r="G48" s="91">
        <v>12</v>
      </c>
    </row>
    <row r="49" spans="1:7">
      <c r="A49" s="90" t="s">
        <v>58</v>
      </c>
      <c r="B49" s="91" t="s">
        <v>60</v>
      </c>
      <c r="C49" s="90" t="s">
        <v>8</v>
      </c>
      <c r="D49" s="92">
        <v>96</v>
      </c>
      <c r="E49" s="93">
        <v>14.99</v>
      </c>
      <c r="F49" s="91">
        <v>750</v>
      </c>
      <c r="G49" s="91">
        <v>12</v>
      </c>
    </row>
    <row r="50" spans="1:7">
      <c r="A50" s="90" t="s">
        <v>416</v>
      </c>
      <c r="B50" s="91" t="s">
        <v>417</v>
      </c>
      <c r="C50" s="90" t="s">
        <v>8</v>
      </c>
      <c r="D50" s="92">
        <v>120</v>
      </c>
      <c r="E50" s="93">
        <v>15.98</v>
      </c>
      <c r="F50" s="91">
        <v>750</v>
      </c>
      <c r="G50" s="91">
        <v>12</v>
      </c>
    </row>
    <row r="51" spans="1:7">
      <c r="A51" s="90" t="s">
        <v>637</v>
      </c>
      <c r="B51" s="91" t="s">
        <v>638</v>
      </c>
      <c r="C51" s="90" t="s">
        <v>8</v>
      </c>
      <c r="D51" s="92">
        <v>72</v>
      </c>
      <c r="E51" s="93">
        <v>9.98</v>
      </c>
      <c r="F51" s="91">
        <v>750</v>
      </c>
      <c r="G51" s="91">
        <v>12</v>
      </c>
    </row>
    <row r="52" spans="1:7">
      <c r="A52" s="90" t="s">
        <v>61</v>
      </c>
      <c r="B52" s="91" t="s">
        <v>26</v>
      </c>
      <c r="C52" s="90" t="s">
        <v>8</v>
      </c>
      <c r="D52" s="92">
        <v>84</v>
      </c>
      <c r="E52" s="93">
        <v>12.99</v>
      </c>
      <c r="F52" s="91">
        <v>750</v>
      </c>
      <c r="G52" s="91">
        <v>12</v>
      </c>
    </row>
    <row r="53" spans="1:7">
      <c r="A53" s="90" t="s">
        <v>623</v>
      </c>
      <c r="B53" s="91" t="s">
        <v>624</v>
      </c>
      <c r="C53" s="90" t="s">
        <v>8</v>
      </c>
      <c r="D53" s="92">
        <v>90</v>
      </c>
      <c r="E53" s="93">
        <v>14.98</v>
      </c>
      <c r="F53" s="91">
        <v>750</v>
      </c>
      <c r="G53" s="91">
        <v>12</v>
      </c>
    </row>
    <row r="54" spans="1:7">
      <c r="A54" s="90" t="s">
        <v>62</v>
      </c>
      <c r="B54" s="91" t="s">
        <v>63</v>
      </c>
      <c r="C54" s="90" t="s">
        <v>8</v>
      </c>
      <c r="D54" s="92">
        <v>120</v>
      </c>
      <c r="E54" s="93">
        <v>19.98</v>
      </c>
      <c r="F54" s="91">
        <v>750</v>
      </c>
      <c r="G54" s="91">
        <v>12</v>
      </c>
    </row>
    <row r="55" spans="1:7">
      <c r="A55" s="90" t="s">
        <v>535</v>
      </c>
      <c r="B55" s="91" t="s">
        <v>536</v>
      </c>
      <c r="C55" s="90" t="s">
        <v>8</v>
      </c>
      <c r="D55" s="92">
        <v>144</v>
      </c>
      <c r="E55" s="93">
        <v>19.98</v>
      </c>
      <c r="F55" s="91">
        <v>750</v>
      </c>
      <c r="G55" s="91">
        <v>12</v>
      </c>
    </row>
    <row r="56" spans="1:7">
      <c r="A56" s="90" t="s">
        <v>745</v>
      </c>
      <c r="B56" s="91" t="s">
        <v>746</v>
      </c>
      <c r="C56" s="90" t="s">
        <v>8</v>
      </c>
      <c r="D56" s="92">
        <v>160</v>
      </c>
      <c r="E56" s="93">
        <v>19.989999999999998</v>
      </c>
      <c r="F56" s="91">
        <v>750</v>
      </c>
      <c r="G56" s="91">
        <v>12</v>
      </c>
    </row>
    <row r="57" spans="1:7">
      <c r="A57" s="90" t="s">
        <v>64</v>
      </c>
      <c r="B57" s="91" t="s">
        <v>65</v>
      </c>
      <c r="C57" s="90" t="s">
        <v>8</v>
      </c>
      <c r="D57" s="92">
        <v>48</v>
      </c>
      <c r="E57" s="93">
        <v>9.99</v>
      </c>
      <c r="F57" s="91">
        <v>750</v>
      </c>
      <c r="G57" s="91">
        <v>12</v>
      </c>
    </row>
    <row r="58" spans="1:7">
      <c r="A58" s="90" t="s">
        <v>64</v>
      </c>
      <c r="B58" s="91" t="s">
        <v>66</v>
      </c>
      <c r="C58" s="90" t="s">
        <v>8</v>
      </c>
      <c r="D58" s="92">
        <v>48</v>
      </c>
      <c r="E58" s="93">
        <v>9.99</v>
      </c>
      <c r="F58" s="91">
        <v>750</v>
      </c>
      <c r="G58" s="91">
        <v>12</v>
      </c>
    </row>
    <row r="59" spans="1:7">
      <c r="A59" s="90" t="s">
        <v>418</v>
      </c>
      <c r="B59" s="91" t="s">
        <v>419</v>
      </c>
      <c r="C59" s="90" t="s">
        <v>8</v>
      </c>
      <c r="D59" s="92">
        <v>90</v>
      </c>
      <c r="E59" s="93">
        <v>14.98</v>
      </c>
      <c r="F59" s="91">
        <v>750</v>
      </c>
      <c r="G59" s="91">
        <v>12</v>
      </c>
    </row>
    <row r="60" spans="1:7">
      <c r="A60" s="90" t="s">
        <v>418</v>
      </c>
      <c r="B60" s="91" t="s">
        <v>621</v>
      </c>
      <c r="C60" s="90" t="s">
        <v>8</v>
      </c>
      <c r="D60" s="92">
        <v>114</v>
      </c>
      <c r="E60" s="93">
        <v>16.98</v>
      </c>
      <c r="F60" s="91">
        <v>750</v>
      </c>
      <c r="G60" s="91">
        <v>12</v>
      </c>
    </row>
    <row r="61" spans="1:7">
      <c r="A61" s="90" t="s">
        <v>418</v>
      </c>
      <c r="B61" s="91" t="s">
        <v>95</v>
      </c>
      <c r="C61" s="90" t="s">
        <v>8</v>
      </c>
      <c r="D61" s="92">
        <v>99</v>
      </c>
      <c r="E61" s="93">
        <v>14.98</v>
      </c>
      <c r="F61" s="91">
        <v>750</v>
      </c>
      <c r="G61" s="91">
        <v>12</v>
      </c>
    </row>
    <row r="62" spans="1:7">
      <c r="A62" s="94" t="s">
        <v>67</v>
      </c>
      <c r="B62" s="91" t="s">
        <v>51</v>
      </c>
      <c r="C62" s="90" t="s">
        <v>8</v>
      </c>
      <c r="D62" s="92">
        <v>108</v>
      </c>
      <c r="E62" s="93">
        <v>9</v>
      </c>
      <c r="F62" s="91">
        <v>750</v>
      </c>
      <c r="G62" s="91">
        <v>12</v>
      </c>
    </row>
    <row r="63" spans="1:7">
      <c r="A63" s="90" t="s">
        <v>68</v>
      </c>
      <c r="B63" s="91" t="s">
        <v>69</v>
      </c>
      <c r="C63" s="90" t="s">
        <v>8</v>
      </c>
      <c r="D63" s="92">
        <v>156</v>
      </c>
      <c r="E63" s="93">
        <v>19.989999999999998</v>
      </c>
      <c r="F63" s="91">
        <v>750</v>
      </c>
      <c r="G63" s="91">
        <v>12</v>
      </c>
    </row>
    <row r="64" spans="1:7">
      <c r="A64" s="90" t="s">
        <v>70</v>
      </c>
      <c r="B64" s="91" t="s">
        <v>71</v>
      </c>
      <c r="C64" s="90" t="s">
        <v>29</v>
      </c>
      <c r="D64" s="92">
        <v>252</v>
      </c>
      <c r="E64" s="93">
        <v>21</v>
      </c>
      <c r="F64" s="91">
        <v>750</v>
      </c>
      <c r="G64" s="91">
        <v>12</v>
      </c>
    </row>
    <row r="65" spans="1:7">
      <c r="A65" s="90" t="s">
        <v>72</v>
      </c>
      <c r="B65" s="91" t="s">
        <v>11</v>
      </c>
      <c r="C65" s="90" t="s">
        <v>8</v>
      </c>
      <c r="D65" s="92">
        <v>90</v>
      </c>
      <c r="E65" s="93">
        <v>14.98</v>
      </c>
      <c r="F65" s="91">
        <v>750</v>
      </c>
      <c r="G65" s="91">
        <v>12</v>
      </c>
    </row>
    <row r="66" spans="1:7">
      <c r="A66" s="90" t="s">
        <v>647</v>
      </c>
      <c r="B66" s="91" t="s">
        <v>50</v>
      </c>
      <c r="C66" s="90" t="s">
        <v>8</v>
      </c>
      <c r="D66" s="92">
        <v>240</v>
      </c>
      <c r="E66" s="93">
        <v>29.98</v>
      </c>
      <c r="F66" s="91">
        <v>750</v>
      </c>
      <c r="G66" s="91">
        <v>12</v>
      </c>
    </row>
    <row r="67" spans="1:7">
      <c r="A67" s="90" t="s">
        <v>73</v>
      </c>
      <c r="B67" s="91" t="s">
        <v>74</v>
      </c>
      <c r="C67" s="90" t="s">
        <v>24</v>
      </c>
      <c r="D67" s="92">
        <v>78</v>
      </c>
      <c r="E67" s="93">
        <v>12.99</v>
      </c>
      <c r="F67" s="91">
        <v>750</v>
      </c>
      <c r="G67" s="91">
        <v>12</v>
      </c>
    </row>
    <row r="68" spans="1:7">
      <c r="A68" s="90" t="s">
        <v>75</v>
      </c>
      <c r="B68" s="91" t="s">
        <v>65</v>
      </c>
      <c r="C68" s="90" t="s">
        <v>8</v>
      </c>
      <c r="D68" s="92">
        <v>90</v>
      </c>
      <c r="E68" s="93">
        <v>14.98</v>
      </c>
      <c r="F68" s="91">
        <v>750</v>
      </c>
      <c r="G68" s="91">
        <v>12</v>
      </c>
    </row>
    <row r="69" spans="1:7">
      <c r="A69" s="90" t="s">
        <v>387</v>
      </c>
      <c r="B69" s="91" t="s">
        <v>231</v>
      </c>
      <c r="C69" s="90" t="s">
        <v>8</v>
      </c>
      <c r="D69" s="92">
        <v>36</v>
      </c>
      <c r="E69" s="93">
        <v>4.99</v>
      </c>
      <c r="F69" s="91">
        <v>750</v>
      </c>
      <c r="G69" s="91">
        <v>12</v>
      </c>
    </row>
    <row r="70" spans="1:7">
      <c r="A70" s="90" t="s">
        <v>581</v>
      </c>
      <c r="B70" s="91" t="s">
        <v>260</v>
      </c>
      <c r="C70" s="90" t="s">
        <v>8</v>
      </c>
      <c r="D70" s="92">
        <v>18</v>
      </c>
      <c r="E70" s="93">
        <v>2.99</v>
      </c>
      <c r="F70" s="91">
        <v>750</v>
      </c>
      <c r="G70" s="91">
        <v>6</v>
      </c>
    </row>
    <row r="71" spans="1:7">
      <c r="A71" s="90" t="s">
        <v>76</v>
      </c>
      <c r="B71" s="91" t="s">
        <v>77</v>
      </c>
      <c r="C71" s="90" t="s">
        <v>8</v>
      </c>
      <c r="D71" s="92">
        <v>90</v>
      </c>
      <c r="E71" s="93">
        <v>14.99</v>
      </c>
      <c r="F71" s="91">
        <v>750</v>
      </c>
      <c r="G71" s="91">
        <v>12</v>
      </c>
    </row>
    <row r="72" spans="1:7">
      <c r="A72" s="94" t="s">
        <v>78</v>
      </c>
      <c r="B72" s="91" t="s">
        <v>79</v>
      </c>
      <c r="C72" s="90" t="s">
        <v>8</v>
      </c>
      <c r="D72" s="92">
        <v>120</v>
      </c>
      <c r="E72" s="93">
        <v>10</v>
      </c>
      <c r="F72" s="91">
        <v>750</v>
      </c>
      <c r="G72" s="91">
        <v>12</v>
      </c>
    </row>
    <row r="73" spans="1:7">
      <c r="A73" s="90" t="s">
        <v>592</v>
      </c>
      <c r="B73" s="91" t="s">
        <v>91</v>
      </c>
      <c r="C73" s="90" t="s">
        <v>8</v>
      </c>
      <c r="D73" s="92">
        <v>99</v>
      </c>
      <c r="E73" s="93">
        <v>12.99</v>
      </c>
      <c r="F73" s="91">
        <v>750</v>
      </c>
      <c r="G73" s="91">
        <v>12</v>
      </c>
    </row>
    <row r="74" spans="1:7">
      <c r="A74" s="90" t="s">
        <v>80</v>
      </c>
      <c r="B74" s="91" t="s">
        <v>81</v>
      </c>
      <c r="C74" s="90" t="s">
        <v>8</v>
      </c>
      <c r="D74" s="92">
        <v>60</v>
      </c>
      <c r="E74" s="93">
        <v>9.99</v>
      </c>
      <c r="F74" s="91">
        <v>750</v>
      </c>
      <c r="G74" s="91">
        <v>12</v>
      </c>
    </row>
    <row r="75" spans="1:7">
      <c r="A75" s="90" t="s">
        <v>80</v>
      </c>
      <c r="B75" s="91" t="s">
        <v>82</v>
      </c>
      <c r="C75" s="90" t="s">
        <v>8</v>
      </c>
      <c r="D75" s="92">
        <v>132</v>
      </c>
      <c r="E75" s="93">
        <v>17.989999999999998</v>
      </c>
      <c r="F75" s="91">
        <v>750</v>
      </c>
      <c r="G75" s="91">
        <v>12</v>
      </c>
    </row>
    <row r="76" spans="1:7">
      <c r="A76" s="90" t="s">
        <v>80</v>
      </c>
      <c r="B76" s="91" t="s">
        <v>388</v>
      </c>
      <c r="C76" s="90" t="s">
        <v>8</v>
      </c>
      <c r="D76" s="92">
        <v>132</v>
      </c>
      <c r="E76" s="93">
        <v>17.989999999999998</v>
      </c>
      <c r="F76" s="91">
        <v>750</v>
      </c>
      <c r="G76" s="91">
        <v>12</v>
      </c>
    </row>
    <row r="77" spans="1:7">
      <c r="A77" s="90" t="s">
        <v>755</v>
      </c>
      <c r="B77" s="91" t="s">
        <v>756</v>
      </c>
      <c r="C77" s="90" t="s">
        <v>8</v>
      </c>
      <c r="D77" s="92">
        <v>102</v>
      </c>
      <c r="E77" s="93">
        <v>16.98</v>
      </c>
      <c r="F77" s="91">
        <v>750</v>
      </c>
      <c r="G77" s="91">
        <v>12</v>
      </c>
    </row>
    <row r="78" spans="1:7">
      <c r="A78" s="90" t="s">
        <v>83</v>
      </c>
      <c r="B78" s="91" t="s">
        <v>84</v>
      </c>
      <c r="C78" s="90" t="s">
        <v>8</v>
      </c>
      <c r="D78" s="92">
        <v>120</v>
      </c>
      <c r="E78" s="93">
        <v>19.989999999999998</v>
      </c>
      <c r="F78" s="91">
        <v>750</v>
      </c>
      <c r="G78" s="91">
        <v>12</v>
      </c>
    </row>
    <row r="79" spans="1:7">
      <c r="A79" s="90" t="s">
        <v>83</v>
      </c>
      <c r="B79" s="94" t="s">
        <v>85</v>
      </c>
      <c r="C79" s="90" t="s">
        <v>8</v>
      </c>
      <c r="D79" s="92">
        <v>60</v>
      </c>
      <c r="E79" s="93">
        <v>9.98</v>
      </c>
      <c r="F79" s="91">
        <v>750</v>
      </c>
      <c r="G79" s="91">
        <v>12</v>
      </c>
    </row>
    <row r="80" spans="1:7">
      <c r="A80" s="90" t="s">
        <v>389</v>
      </c>
      <c r="B80" s="91" t="s">
        <v>390</v>
      </c>
      <c r="C80" s="90" t="s">
        <v>8</v>
      </c>
      <c r="D80" s="92">
        <v>120</v>
      </c>
      <c r="E80" s="93">
        <v>19.98</v>
      </c>
      <c r="F80" s="91">
        <v>750</v>
      </c>
      <c r="G80" s="91">
        <v>12</v>
      </c>
    </row>
    <row r="81" spans="1:7">
      <c r="A81" s="90" t="s">
        <v>86</v>
      </c>
      <c r="B81" s="91" t="s">
        <v>87</v>
      </c>
      <c r="C81" s="90" t="s">
        <v>8</v>
      </c>
      <c r="D81" s="92">
        <v>240</v>
      </c>
      <c r="E81" s="93">
        <v>29.99</v>
      </c>
      <c r="F81" s="91">
        <v>750</v>
      </c>
      <c r="G81" s="91">
        <v>12</v>
      </c>
    </row>
    <row r="82" spans="1:7">
      <c r="A82" s="90" t="s">
        <v>639</v>
      </c>
      <c r="B82" s="91" t="s">
        <v>285</v>
      </c>
      <c r="C82" s="90" t="s">
        <v>8</v>
      </c>
      <c r="D82" s="92">
        <v>96</v>
      </c>
      <c r="E82" s="93">
        <v>15.98</v>
      </c>
      <c r="F82" s="91">
        <v>750</v>
      </c>
      <c r="G82" s="91">
        <v>12</v>
      </c>
    </row>
    <row r="83" spans="1:7">
      <c r="A83" s="90" t="s">
        <v>639</v>
      </c>
      <c r="B83" s="91" t="s">
        <v>640</v>
      </c>
      <c r="C83" s="90" t="s">
        <v>8</v>
      </c>
      <c r="D83" s="92">
        <v>96</v>
      </c>
      <c r="E83" s="93">
        <v>15.98</v>
      </c>
      <c r="F83" s="91">
        <v>750</v>
      </c>
      <c r="G83" s="91">
        <v>12</v>
      </c>
    </row>
    <row r="84" spans="1:7">
      <c r="A84" s="90" t="s">
        <v>88</v>
      </c>
      <c r="B84" s="91" t="s">
        <v>89</v>
      </c>
      <c r="C84" s="90" t="s">
        <v>8</v>
      </c>
      <c r="D84" s="92">
        <v>114</v>
      </c>
      <c r="E84" s="93">
        <v>14.99</v>
      </c>
      <c r="F84" s="91">
        <v>750</v>
      </c>
      <c r="G84" s="91">
        <v>12</v>
      </c>
    </row>
    <row r="85" spans="1:7">
      <c r="A85" s="90" t="s">
        <v>90</v>
      </c>
      <c r="B85" s="91" t="s">
        <v>91</v>
      </c>
      <c r="C85" s="90" t="s">
        <v>8</v>
      </c>
      <c r="D85" s="92">
        <v>24</v>
      </c>
      <c r="E85" s="93">
        <v>4.99</v>
      </c>
      <c r="F85" s="91">
        <v>750</v>
      </c>
      <c r="G85" s="91">
        <v>12</v>
      </c>
    </row>
    <row r="86" spans="1:7">
      <c r="A86" s="90" t="s">
        <v>90</v>
      </c>
      <c r="B86" s="91" t="s">
        <v>11</v>
      </c>
      <c r="C86" s="90" t="s">
        <v>8</v>
      </c>
      <c r="D86" s="92">
        <v>78</v>
      </c>
      <c r="E86" s="93">
        <v>12.99</v>
      </c>
      <c r="F86" s="91">
        <v>750</v>
      </c>
      <c r="G86" s="91">
        <v>12</v>
      </c>
    </row>
    <row r="87" spans="1:7">
      <c r="A87" s="90" t="s">
        <v>90</v>
      </c>
      <c r="B87" s="91" t="s">
        <v>92</v>
      </c>
      <c r="C87" s="90" t="s">
        <v>8</v>
      </c>
      <c r="D87" s="92">
        <v>36</v>
      </c>
      <c r="E87" s="93">
        <v>4.99</v>
      </c>
      <c r="F87" s="91">
        <v>750</v>
      </c>
      <c r="G87" s="91">
        <v>12</v>
      </c>
    </row>
    <row r="88" spans="1:7">
      <c r="A88" s="90" t="s">
        <v>90</v>
      </c>
      <c r="B88" s="91" t="s">
        <v>93</v>
      </c>
      <c r="C88" s="90">
        <v>2021</v>
      </c>
      <c r="D88" s="92">
        <v>48</v>
      </c>
      <c r="E88" s="93">
        <v>12.99</v>
      </c>
      <c r="F88" s="91">
        <v>750</v>
      </c>
      <c r="G88" s="91">
        <v>12</v>
      </c>
    </row>
    <row r="89" spans="1:7">
      <c r="A89" s="90" t="s">
        <v>90</v>
      </c>
      <c r="B89" s="91" t="s">
        <v>93</v>
      </c>
      <c r="C89" s="90" t="s">
        <v>8</v>
      </c>
      <c r="D89" s="92">
        <v>78</v>
      </c>
      <c r="E89" s="93">
        <v>12.99</v>
      </c>
      <c r="F89" s="91">
        <v>750</v>
      </c>
      <c r="G89" s="91">
        <v>12</v>
      </c>
    </row>
    <row r="90" spans="1:7">
      <c r="A90" s="90" t="s">
        <v>90</v>
      </c>
      <c r="B90" s="91" t="s">
        <v>19</v>
      </c>
      <c r="C90" s="90" t="s">
        <v>8</v>
      </c>
      <c r="D90" s="92">
        <v>78</v>
      </c>
      <c r="E90" s="93">
        <v>12.99</v>
      </c>
      <c r="F90" s="91">
        <v>750</v>
      </c>
      <c r="G90" s="91">
        <v>12</v>
      </c>
    </row>
    <row r="91" spans="1:7">
      <c r="A91" s="90" t="s">
        <v>96</v>
      </c>
      <c r="B91" s="91" t="s">
        <v>97</v>
      </c>
      <c r="C91" s="90" t="s">
        <v>8</v>
      </c>
      <c r="D91" s="92">
        <v>60</v>
      </c>
      <c r="E91" s="93">
        <v>9.99</v>
      </c>
      <c r="F91" s="91">
        <v>750</v>
      </c>
      <c r="G91" s="91">
        <v>12</v>
      </c>
    </row>
    <row r="92" spans="1:7">
      <c r="A92" s="94" t="s">
        <v>98</v>
      </c>
      <c r="B92" s="91" t="s">
        <v>99</v>
      </c>
      <c r="C92" s="90" t="s">
        <v>24</v>
      </c>
      <c r="D92" s="92">
        <v>240</v>
      </c>
      <c r="E92" s="93">
        <v>20</v>
      </c>
      <c r="F92" s="91">
        <v>750</v>
      </c>
      <c r="G92" s="91">
        <v>12</v>
      </c>
    </row>
    <row r="93" spans="1:7">
      <c r="A93" s="90" t="s">
        <v>762</v>
      </c>
      <c r="B93" s="91" t="s">
        <v>756</v>
      </c>
      <c r="C93" s="90" t="s">
        <v>8</v>
      </c>
      <c r="D93" s="92">
        <v>132</v>
      </c>
      <c r="E93" s="93">
        <v>17.98</v>
      </c>
      <c r="F93" s="91">
        <v>750</v>
      </c>
      <c r="G93" s="91">
        <v>12</v>
      </c>
    </row>
    <row r="94" spans="1:7">
      <c r="A94" s="90" t="s">
        <v>100</v>
      </c>
      <c r="B94" s="91" t="s">
        <v>101</v>
      </c>
      <c r="C94" s="90" t="s">
        <v>8</v>
      </c>
      <c r="D94" s="92">
        <v>108</v>
      </c>
      <c r="E94" s="93">
        <v>14.99</v>
      </c>
      <c r="F94" s="91">
        <v>750</v>
      </c>
      <c r="G94" s="91">
        <v>12</v>
      </c>
    </row>
    <row r="95" spans="1:7">
      <c r="A95" s="90" t="s">
        <v>570</v>
      </c>
      <c r="B95" s="91" t="s">
        <v>161</v>
      </c>
      <c r="C95" s="90" t="s">
        <v>8</v>
      </c>
      <c r="D95" s="92">
        <v>80</v>
      </c>
      <c r="E95" s="93">
        <v>6.67</v>
      </c>
      <c r="F95" s="91">
        <v>750</v>
      </c>
      <c r="G95" s="91">
        <v>12</v>
      </c>
    </row>
    <row r="96" spans="1:7">
      <c r="A96" s="90" t="s">
        <v>537</v>
      </c>
      <c r="B96" s="91" t="s">
        <v>285</v>
      </c>
      <c r="C96" s="90" t="s">
        <v>8</v>
      </c>
      <c r="D96" s="92">
        <v>48</v>
      </c>
      <c r="E96" s="93">
        <v>9.98</v>
      </c>
      <c r="F96" s="91">
        <v>750</v>
      </c>
      <c r="G96" s="91">
        <v>12</v>
      </c>
    </row>
    <row r="97" spans="1:7">
      <c r="A97" s="90" t="s">
        <v>102</v>
      </c>
      <c r="B97" s="91" t="s">
        <v>103</v>
      </c>
      <c r="C97" s="90" t="s">
        <v>8</v>
      </c>
      <c r="D97" s="92">
        <v>48</v>
      </c>
      <c r="E97" s="93">
        <v>9.99</v>
      </c>
      <c r="F97" s="91">
        <v>750</v>
      </c>
      <c r="G97" s="91">
        <v>12</v>
      </c>
    </row>
    <row r="98" spans="1:7">
      <c r="A98" s="90" t="s">
        <v>102</v>
      </c>
      <c r="B98" s="91" t="s">
        <v>104</v>
      </c>
      <c r="C98" s="90" t="s">
        <v>8</v>
      </c>
      <c r="D98" s="92">
        <v>48</v>
      </c>
      <c r="E98" s="93">
        <v>9.99</v>
      </c>
      <c r="F98" s="91">
        <v>750</v>
      </c>
      <c r="G98" s="91">
        <v>12</v>
      </c>
    </row>
    <row r="99" spans="1:7">
      <c r="A99" s="90" t="s">
        <v>102</v>
      </c>
      <c r="B99" s="91" t="s">
        <v>93</v>
      </c>
      <c r="C99" s="90" t="s">
        <v>8</v>
      </c>
      <c r="D99" s="92">
        <v>24</v>
      </c>
      <c r="E99" s="93">
        <v>4.99</v>
      </c>
      <c r="F99" s="91">
        <v>750</v>
      </c>
      <c r="G99" s="91">
        <v>12</v>
      </c>
    </row>
    <row r="100" spans="1:7">
      <c r="A100" s="90" t="s">
        <v>102</v>
      </c>
      <c r="B100" s="91" t="s">
        <v>105</v>
      </c>
      <c r="C100" s="90">
        <v>2017</v>
      </c>
      <c r="D100" s="92">
        <v>24</v>
      </c>
      <c r="E100" s="93">
        <v>2.99</v>
      </c>
      <c r="F100" s="91">
        <v>750</v>
      </c>
      <c r="G100" s="91">
        <v>12</v>
      </c>
    </row>
    <row r="101" spans="1:7">
      <c r="A101" s="90" t="s">
        <v>102</v>
      </c>
      <c r="B101" s="91" t="s">
        <v>105</v>
      </c>
      <c r="C101" s="90" t="s">
        <v>8</v>
      </c>
      <c r="D101" s="92">
        <v>78</v>
      </c>
      <c r="E101" s="93">
        <v>11.99</v>
      </c>
      <c r="F101" s="91">
        <v>750</v>
      </c>
      <c r="G101" s="91">
        <v>12</v>
      </c>
    </row>
    <row r="102" spans="1:7">
      <c r="A102" s="90" t="s">
        <v>102</v>
      </c>
      <c r="B102" s="91" t="s">
        <v>106</v>
      </c>
      <c r="C102" s="90">
        <v>2019</v>
      </c>
      <c r="D102" s="92">
        <v>42</v>
      </c>
      <c r="E102" s="93">
        <v>6.99</v>
      </c>
      <c r="F102" s="91">
        <v>750</v>
      </c>
      <c r="G102" s="91">
        <v>12</v>
      </c>
    </row>
    <row r="103" spans="1:7">
      <c r="A103" s="90" t="s">
        <v>102</v>
      </c>
      <c r="B103" s="91" t="s">
        <v>106</v>
      </c>
      <c r="C103" s="90" t="s">
        <v>8</v>
      </c>
      <c r="D103" s="92">
        <v>60</v>
      </c>
      <c r="E103" s="93">
        <v>10.99</v>
      </c>
      <c r="F103" s="91">
        <v>750</v>
      </c>
      <c r="G103" s="91">
        <v>12</v>
      </c>
    </row>
    <row r="104" spans="1:7">
      <c r="A104" s="90" t="s">
        <v>102</v>
      </c>
      <c r="B104" s="91" t="s">
        <v>107</v>
      </c>
      <c r="C104" s="90" t="s">
        <v>8</v>
      </c>
      <c r="D104" s="92">
        <v>78</v>
      </c>
      <c r="E104" s="93">
        <v>11.99</v>
      </c>
      <c r="F104" s="91">
        <v>750</v>
      </c>
      <c r="G104" s="91">
        <v>12</v>
      </c>
    </row>
    <row r="105" spans="1:7">
      <c r="A105" s="90" t="s">
        <v>102</v>
      </c>
      <c r="B105" s="91" t="s">
        <v>108</v>
      </c>
      <c r="C105" s="90" t="s">
        <v>8</v>
      </c>
      <c r="D105" s="92">
        <v>120</v>
      </c>
      <c r="E105" s="93">
        <v>19.989999999999998</v>
      </c>
      <c r="F105" s="91">
        <v>750</v>
      </c>
      <c r="G105" s="91">
        <v>12</v>
      </c>
    </row>
    <row r="106" spans="1:7">
      <c r="A106" s="90" t="s">
        <v>102</v>
      </c>
      <c r="B106" s="91" t="s">
        <v>109</v>
      </c>
      <c r="C106" s="90" t="s">
        <v>8</v>
      </c>
      <c r="D106" s="92">
        <v>78</v>
      </c>
      <c r="E106" s="93">
        <v>12.99</v>
      </c>
      <c r="F106" s="91">
        <v>750</v>
      </c>
      <c r="G106" s="91">
        <v>12</v>
      </c>
    </row>
    <row r="107" spans="1:7">
      <c r="A107" s="90" t="s">
        <v>110</v>
      </c>
      <c r="B107" s="91" t="s">
        <v>111</v>
      </c>
      <c r="C107" s="90" t="s">
        <v>8</v>
      </c>
      <c r="D107" s="92">
        <v>48</v>
      </c>
      <c r="E107" s="93">
        <v>6.99</v>
      </c>
      <c r="F107" s="91">
        <v>750</v>
      </c>
      <c r="G107" s="91">
        <v>12</v>
      </c>
    </row>
    <row r="108" spans="1:7">
      <c r="A108" s="90" t="s">
        <v>110</v>
      </c>
      <c r="B108" s="91" t="s">
        <v>833</v>
      </c>
      <c r="C108" s="90" t="s">
        <v>8</v>
      </c>
      <c r="D108" s="92">
        <v>60</v>
      </c>
      <c r="E108" s="93">
        <v>19.989999999999998</v>
      </c>
      <c r="F108" s="91">
        <v>750</v>
      </c>
      <c r="G108" s="91">
        <v>6</v>
      </c>
    </row>
    <row r="109" spans="1:7">
      <c r="A109" s="90" t="s">
        <v>110</v>
      </c>
      <c r="B109" s="91" t="s">
        <v>754</v>
      </c>
      <c r="C109" s="90" t="s">
        <v>8</v>
      </c>
      <c r="D109" s="92">
        <v>78</v>
      </c>
      <c r="E109" s="93">
        <v>11.98</v>
      </c>
      <c r="F109" s="91">
        <v>750</v>
      </c>
      <c r="G109" s="91">
        <v>12</v>
      </c>
    </row>
    <row r="110" spans="1:7">
      <c r="A110" s="90" t="s">
        <v>112</v>
      </c>
      <c r="B110" s="91" t="s">
        <v>391</v>
      </c>
      <c r="C110" s="90" t="s">
        <v>24</v>
      </c>
      <c r="D110" s="92">
        <v>96</v>
      </c>
      <c r="E110" s="93">
        <v>12.99</v>
      </c>
      <c r="F110" s="91">
        <v>750</v>
      </c>
      <c r="G110" s="91">
        <v>12</v>
      </c>
    </row>
    <row r="111" spans="1:7">
      <c r="A111" s="90" t="s">
        <v>112</v>
      </c>
      <c r="B111" s="91" t="s">
        <v>392</v>
      </c>
      <c r="C111" s="90" t="s">
        <v>24</v>
      </c>
      <c r="D111" s="92">
        <v>48</v>
      </c>
      <c r="E111" s="93">
        <v>8.99</v>
      </c>
      <c r="F111" s="91">
        <v>375</v>
      </c>
      <c r="G111" s="91">
        <v>12</v>
      </c>
    </row>
    <row r="112" spans="1:7">
      <c r="A112" s="90" t="s">
        <v>113</v>
      </c>
      <c r="B112" s="91" t="s">
        <v>834</v>
      </c>
      <c r="C112" s="90" t="s">
        <v>8</v>
      </c>
      <c r="D112" s="92">
        <v>54</v>
      </c>
      <c r="E112" s="93">
        <v>7.98</v>
      </c>
      <c r="F112" s="91">
        <v>750</v>
      </c>
      <c r="G112" s="91">
        <v>12</v>
      </c>
    </row>
    <row r="113" spans="1:7">
      <c r="A113" s="90" t="s">
        <v>114</v>
      </c>
      <c r="B113" s="91" t="s">
        <v>666</v>
      </c>
      <c r="C113" s="90" t="s">
        <v>8</v>
      </c>
      <c r="D113" s="92">
        <v>78</v>
      </c>
      <c r="E113" s="93">
        <v>12.98</v>
      </c>
      <c r="F113" s="91">
        <v>750</v>
      </c>
      <c r="G113" s="91">
        <v>12</v>
      </c>
    </row>
    <row r="114" spans="1:7">
      <c r="A114" s="90" t="s">
        <v>114</v>
      </c>
      <c r="B114" s="91" t="s">
        <v>115</v>
      </c>
      <c r="C114" s="90" t="s">
        <v>8</v>
      </c>
      <c r="D114" s="92">
        <v>78</v>
      </c>
      <c r="E114" s="93">
        <v>12.98</v>
      </c>
      <c r="F114" s="91">
        <v>750</v>
      </c>
      <c r="G114" s="91">
        <v>12</v>
      </c>
    </row>
    <row r="115" spans="1:7">
      <c r="A115" s="90" t="s">
        <v>538</v>
      </c>
      <c r="B115" s="91" t="s">
        <v>539</v>
      </c>
      <c r="C115" s="90" t="s">
        <v>8</v>
      </c>
      <c r="D115" s="92">
        <v>144</v>
      </c>
      <c r="E115" s="93">
        <v>19.97</v>
      </c>
      <c r="F115" s="91">
        <v>750</v>
      </c>
      <c r="G115" s="91">
        <v>12</v>
      </c>
    </row>
    <row r="116" spans="1:7">
      <c r="A116" s="90" t="s">
        <v>538</v>
      </c>
      <c r="B116" s="91" t="s">
        <v>543</v>
      </c>
      <c r="C116" s="90" t="s">
        <v>8</v>
      </c>
      <c r="D116" s="92">
        <v>96</v>
      </c>
      <c r="E116" s="93">
        <v>14.97</v>
      </c>
      <c r="F116" s="91">
        <v>750</v>
      </c>
      <c r="G116" s="91">
        <v>12</v>
      </c>
    </row>
    <row r="117" spans="1:7">
      <c r="A117" s="90" t="s">
        <v>538</v>
      </c>
      <c r="B117" s="91" t="s">
        <v>542</v>
      </c>
      <c r="C117" s="90" t="s">
        <v>8</v>
      </c>
      <c r="D117" s="92">
        <v>144</v>
      </c>
      <c r="E117" s="93">
        <v>19.97</v>
      </c>
      <c r="F117" s="91">
        <v>750</v>
      </c>
      <c r="G117" s="91">
        <v>12</v>
      </c>
    </row>
    <row r="118" spans="1:7">
      <c r="A118" s="90" t="s">
        <v>538</v>
      </c>
      <c r="B118" s="91" t="s">
        <v>541</v>
      </c>
      <c r="C118" s="90" t="s">
        <v>8</v>
      </c>
      <c r="D118" s="92">
        <v>120</v>
      </c>
      <c r="E118" s="93">
        <v>16.97</v>
      </c>
      <c r="F118" s="91">
        <v>750</v>
      </c>
      <c r="G118" s="91">
        <v>12</v>
      </c>
    </row>
    <row r="119" spans="1:7">
      <c r="A119" s="90" t="s">
        <v>538</v>
      </c>
      <c r="B119" s="91" t="s">
        <v>540</v>
      </c>
      <c r="C119" s="90" t="s">
        <v>8</v>
      </c>
      <c r="D119" s="92">
        <v>144</v>
      </c>
      <c r="E119" s="93">
        <v>18.97</v>
      </c>
      <c r="F119" s="91">
        <v>750</v>
      </c>
      <c r="G119" s="91">
        <v>12</v>
      </c>
    </row>
    <row r="120" spans="1:7">
      <c r="A120" s="90" t="s">
        <v>705</v>
      </c>
      <c r="B120" s="91" t="s">
        <v>706</v>
      </c>
      <c r="C120" s="90" t="s">
        <v>8</v>
      </c>
      <c r="D120" s="92">
        <v>48</v>
      </c>
      <c r="E120" s="93">
        <v>15.98</v>
      </c>
      <c r="F120" s="91">
        <v>750</v>
      </c>
      <c r="G120" s="91">
        <v>6</v>
      </c>
    </row>
    <row r="121" spans="1:7">
      <c r="A121" s="90" t="s">
        <v>704</v>
      </c>
      <c r="B121" s="91" t="s">
        <v>95</v>
      </c>
      <c r="C121" s="90" t="s">
        <v>8</v>
      </c>
      <c r="D121" s="92">
        <v>90</v>
      </c>
      <c r="E121" s="93">
        <v>14.98</v>
      </c>
      <c r="F121" s="91">
        <v>750</v>
      </c>
      <c r="G121" s="91">
        <v>12</v>
      </c>
    </row>
    <row r="122" spans="1:7">
      <c r="A122" s="90" t="s">
        <v>116</v>
      </c>
      <c r="B122" s="91" t="s">
        <v>117</v>
      </c>
      <c r="C122" s="90" t="s">
        <v>8</v>
      </c>
      <c r="D122" s="92">
        <v>90</v>
      </c>
      <c r="E122" s="93">
        <v>14.99</v>
      </c>
      <c r="F122" s="91">
        <v>750</v>
      </c>
      <c r="G122" s="91">
        <v>12</v>
      </c>
    </row>
    <row r="123" spans="1:7">
      <c r="A123" s="90" t="s">
        <v>116</v>
      </c>
      <c r="B123" s="91" t="s">
        <v>118</v>
      </c>
      <c r="C123" s="90" t="s">
        <v>8</v>
      </c>
      <c r="D123" s="92">
        <v>108</v>
      </c>
      <c r="E123" s="93">
        <v>29.98</v>
      </c>
      <c r="F123" s="91">
        <v>1.5</v>
      </c>
      <c r="G123" s="91">
        <v>6</v>
      </c>
    </row>
    <row r="124" spans="1:7">
      <c r="A124" s="90" t="s">
        <v>120</v>
      </c>
      <c r="B124" s="91" t="s">
        <v>420</v>
      </c>
      <c r="C124" s="90" t="s">
        <v>8</v>
      </c>
      <c r="D124" s="92">
        <v>156</v>
      </c>
      <c r="E124" s="93">
        <v>19.98</v>
      </c>
      <c r="F124" s="91">
        <v>750</v>
      </c>
      <c r="G124" s="91">
        <v>12</v>
      </c>
    </row>
    <row r="125" spans="1:7">
      <c r="A125" s="90" t="s">
        <v>120</v>
      </c>
      <c r="B125" s="91" t="s">
        <v>422</v>
      </c>
      <c r="C125" s="90" t="s">
        <v>8</v>
      </c>
      <c r="D125" s="92">
        <v>144</v>
      </c>
      <c r="E125" s="93">
        <v>19.98</v>
      </c>
      <c r="F125" s="91">
        <v>750</v>
      </c>
      <c r="G125" s="91">
        <v>12</v>
      </c>
    </row>
    <row r="126" spans="1:7">
      <c r="A126" s="90" t="s">
        <v>120</v>
      </c>
      <c r="B126" s="91" t="s">
        <v>423</v>
      </c>
      <c r="C126" s="90" t="s">
        <v>8</v>
      </c>
      <c r="D126" s="92">
        <v>90</v>
      </c>
      <c r="E126" s="93">
        <v>14.98</v>
      </c>
      <c r="F126" s="91">
        <v>750</v>
      </c>
      <c r="G126" s="91">
        <v>12</v>
      </c>
    </row>
    <row r="127" spans="1:7">
      <c r="A127" s="90" t="s">
        <v>120</v>
      </c>
      <c r="B127" s="91" t="s">
        <v>421</v>
      </c>
      <c r="C127" s="90" t="s">
        <v>8</v>
      </c>
      <c r="D127" s="92">
        <v>120</v>
      </c>
      <c r="E127" s="93">
        <v>19.98</v>
      </c>
      <c r="F127" s="91">
        <v>750</v>
      </c>
      <c r="G127" s="91">
        <v>12</v>
      </c>
    </row>
    <row r="128" spans="1:7">
      <c r="A128" s="90" t="s">
        <v>120</v>
      </c>
      <c r="B128" s="91" t="s">
        <v>785</v>
      </c>
      <c r="C128" s="90" t="s">
        <v>8</v>
      </c>
      <c r="D128" s="92">
        <v>144</v>
      </c>
      <c r="E128" s="93">
        <v>19.98</v>
      </c>
      <c r="F128" s="91">
        <v>750</v>
      </c>
      <c r="G128" s="91">
        <v>12</v>
      </c>
    </row>
    <row r="129" spans="1:7">
      <c r="A129" s="90" t="s">
        <v>121</v>
      </c>
      <c r="B129" s="91" t="s">
        <v>122</v>
      </c>
      <c r="C129" s="90" t="s">
        <v>8</v>
      </c>
      <c r="D129" s="92">
        <v>144</v>
      </c>
      <c r="E129" s="93">
        <v>19.989999999999998</v>
      </c>
      <c r="F129" s="91">
        <v>750</v>
      </c>
      <c r="G129" s="91">
        <v>12</v>
      </c>
    </row>
    <row r="130" spans="1:7">
      <c r="A130" s="90" t="s">
        <v>121</v>
      </c>
      <c r="B130" s="91" t="s">
        <v>123</v>
      </c>
      <c r="C130" s="90" t="s">
        <v>8</v>
      </c>
      <c r="D130" s="92">
        <v>240</v>
      </c>
      <c r="E130" s="93">
        <v>29.99</v>
      </c>
      <c r="F130" s="91">
        <v>750</v>
      </c>
      <c r="G130" s="91">
        <v>12</v>
      </c>
    </row>
    <row r="131" spans="1:7">
      <c r="A131" s="90" t="s">
        <v>763</v>
      </c>
      <c r="B131" s="91" t="s">
        <v>231</v>
      </c>
      <c r="C131" s="90" t="s">
        <v>8</v>
      </c>
      <c r="D131" s="92">
        <v>60</v>
      </c>
      <c r="E131" s="93">
        <v>12.99</v>
      </c>
      <c r="F131" s="91">
        <v>750</v>
      </c>
      <c r="G131" s="91">
        <v>12</v>
      </c>
    </row>
    <row r="132" spans="1:7">
      <c r="A132" s="90" t="s">
        <v>124</v>
      </c>
      <c r="B132" s="91" t="s">
        <v>125</v>
      </c>
      <c r="C132" s="90" t="s">
        <v>8</v>
      </c>
      <c r="D132" s="92">
        <v>108</v>
      </c>
      <c r="E132" s="93">
        <v>14.99</v>
      </c>
      <c r="F132" s="91">
        <v>750</v>
      </c>
      <c r="G132" s="91">
        <v>12</v>
      </c>
    </row>
    <row r="133" spans="1:7">
      <c r="A133" s="90" t="s">
        <v>124</v>
      </c>
      <c r="B133" s="91" t="s">
        <v>126</v>
      </c>
      <c r="C133" s="90" t="s">
        <v>8</v>
      </c>
      <c r="D133" s="92">
        <v>108</v>
      </c>
      <c r="E133" s="93">
        <v>14.99</v>
      </c>
      <c r="F133" s="91">
        <v>750</v>
      </c>
      <c r="G133" s="91">
        <v>12</v>
      </c>
    </row>
    <row r="134" spans="1:7">
      <c r="A134" s="90" t="s">
        <v>127</v>
      </c>
      <c r="B134" s="91" t="s">
        <v>128</v>
      </c>
      <c r="C134" s="90" t="s">
        <v>8</v>
      </c>
      <c r="D134" s="92">
        <v>99</v>
      </c>
      <c r="E134" s="93">
        <v>12.99</v>
      </c>
      <c r="F134" s="91">
        <v>750</v>
      </c>
      <c r="G134" s="91">
        <v>12</v>
      </c>
    </row>
    <row r="135" spans="1:7">
      <c r="A135" s="90" t="s">
        <v>129</v>
      </c>
      <c r="B135" s="91" t="s">
        <v>128</v>
      </c>
      <c r="C135" s="90" t="s">
        <v>8</v>
      </c>
      <c r="D135" s="92">
        <v>360</v>
      </c>
      <c r="E135" s="93">
        <v>44.99</v>
      </c>
      <c r="F135" s="91">
        <v>750</v>
      </c>
      <c r="G135" s="91">
        <v>12</v>
      </c>
    </row>
    <row r="136" spans="1:7">
      <c r="A136" s="90" t="s">
        <v>130</v>
      </c>
      <c r="B136" s="91" t="s">
        <v>131</v>
      </c>
      <c r="C136" s="90">
        <v>2017</v>
      </c>
      <c r="D136" s="92">
        <v>24</v>
      </c>
      <c r="E136" s="93">
        <v>2.99</v>
      </c>
      <c r="F136" s="91">
        <v>750</v>
      </c>
      <c r="G136" s="91">
        <v>12</v>
      </c>
    </row>
    <row r="137" spans="1:7">
      <c r="A137" s="90" t="s">
        <v>130</v>
      </c>
      <c r="B137" s="91" t="s">
        <v>131</v>
      </c>
      <c r="C137" s="90" t="s">
        <v>8</v>
      </c>
      <c r="D137" s="92">
        <v>48</v>
      </c>
      <c r="E137" s="93">
        <v>9.99</v>
      </c>
      <c r="F137" s="91">
        <v>750</v>
      </c>
      <c r="G137" s="91">
        <v>12</v>
      </c>
    </row>
    <row r="138" spans="1:7">
      <c r="A138" s="90" t="s">
        <v>132</v>
      </c>
      <c r="B138" s="91" t="s">
        <v>133</v>
      </c>
      <c r="C138" s="90" t="s">
        <v>8</v>
      </c>
      <c r="D138" s="92">
        <v>240</v>
      </c>
      <c r="E138" s="93">
        <v>29.99</v>
      </c>
      <c r="F138" s="91">
        <v>750</v>
      </c>
      <c r="G138" s="91">
        <v>12</v>
      </c>
    </row>
    <row r="139" spans="1:7">
      <c r="A139" s="90" t="s">
        <v>641</v>
      </c>
      <c r="B139" s="91" t="s">
        <v>642</v>
      </c>
      <c r="C139" s="90" t="s">
        <v>8</v>
      </c>
      <c r="D139" s="92">
        <v>96</v>
      </c>
      <c r="E139" s="93">
        <v>14.98</v>
      </c>
      <c r="F139" s="91">
        <v>750</v>
      </c>
      <c r="G139" s="91">
        <v>12</v>
      </c>
    </row>
    <row r="140" spans="1:7">
      <c r="A140" s="90" t="s">
        <v>134</v>
      </c>
      <c r="B140" s="91" t="s">
        <v>135</v>
      </c>
      <c r="C140" s="90" t="s">
        <v>8</v>
      </c>
      <c r="D140" s="92">
        <v>84</v>
      </c>
      <c r="E140" s="93">
        <v>14.98</v>
      </c>
      <c r="F140" s="91">
        <v>750</v>
      </c>
      <c r="G140" s="91">
        <v>12</v>
      </c>
    </row>
    <row r="141" spans="1:7">
      <c r="A141" s="90" t="s">
        <v>424</v>
      </c>
      <c r="B141" s="91" t="s">
        <v>148</v>
      </c>
      <c r="C141" s="90" t="s">
        <v>8</v>
      </c>
      <c r="D141" s="92">
        <v>78</v>
      </c>
      <c r="E141" s="93">
        <v>12.98</v>
      </c>
      <c r="F141" s="91">
        <v>750</v>
      </c>
      <c r="G141" s="91">
        <v>12</v>
      </c>
    </row>
    <row r="142" spans="1:7">
      <c r="A142" s="90" t="s">
        <v>136</v>
      </c>
      <c r="B142" s="91" t="s">
        <v>137</v>
      </c>
      <c r="C142" s="90" t="s">
        <v>8</v>
      </c>
      <c r="D142" s="92">
        <v>60</v>
      </c>
      <c r="E142" s="93">
        <v>9.99</v>
      </c>
      <c r="F142" s="91">
        <v>750</v>
      </c>
      <c r="G142" s="91">
        <v>12</v>
      </c>
    </row>
    <row r="143" spans="1:7">
      <c r="A143" s="90" t="s">
        <v>138</v>
      </c>
      <c r="B143" s="91" t="s">
        <v>139</v>
      </c>
      <c r="C143" s="90">
        <v>2020</v>
      </c>
      <c r="D143" s="92">
        <v>192</v>
      </c>
      <c r="E143" s="93">
        <v>24.99</v>
      </c>
      <c r="F143" s="91">
        <v>750</v>
      </c>
      <c r="G143" s="91">
        <v>12</v>
      </c>
    </row>
    <row r="144" spans="1:7">
      <c r="A144" s="90" t="s">
        <v>138</v>
      </c>
      <c r="B144" s="91" t="s">
        <v>139</v>
      </c>
      <c r="C144" s="90">
        <v>2021</v>
      </c>
      <c r="D144" s="92">
        <v>216</v>
      </c>
      <c r="E144" s="93">
        <v>26.99</v>
      </c>
      <c r="F144" s="91">
        <v>750</v>
      </c>
      <c r="G144" s="91">
        <v>12</v>
      </c>
    </row>
    <row r="145" spans="1:7">
      <c r="A145" s="80" t="s">
        <v>138</v>
      </c>
      <c r="B145" s="81" t="s">
        <v>139</v>
      </c>
      <c r="C145" s="80">
        <v>2022</v>
      </c>
      <c r="D145" s="82">
        <v>228</v>
      </c>
      <c r="E145" s="83">
        <v>28.99</v>
      </c>
      <c r="F145" s="81">
        <v>750</v>
      </c>
      <c r="G145" s="81">
        <v>12</v>
      </c>
    </row>
    <row r="146" spans="1:7">
      <c r="A146" s="90" t="s">
        <v>138</v>
      </c>
      <c r="B146" s="91" t="s">
        <v>140</v>
      </c>
      <c r="C146" s="90" t="s">
        <v>8</v>
      </c>
      <c r="D146" s="92">
        <v>90</v>
      </c>
      <c r="E146" s="93">
        <v>14.99</v>
      </c>
      <c r="F146" s="91">
        <v>750</v>
      </c>
      <c r="G146" s="91">
        <v>12</v>
      </c>
    </row>
    <row r="147" spans="1:7">
      <c r="A147" s="90" t="s">
        <v>141</v>
      </c>
      <c r="B147" s="91" t="s">
        <v>87</v>
      </c>
      <c r="C147" s="90" t="s">
        <v>8</v>
      </c>
      <c r="D147" s="92">
        <v>210</v>
      </c>
      <c r="E147" s="93">
        <v>29.99</v>
      </c>
      <c r="F147" s="91">
        <v>750</v>
      </c>
      <c r="G147" s="91">
        <v>12</v>
      </c>
    </row>
    <row r="148" spans="1:7">
      <c r="A148" s="90" t="s">
        <v>142</v>
      </c>
      <c r="B148" s="91" t="s">
        <v>143</v>
      </c>
      <c r="C148" s="90" t="s">
        <v>8</v>
      </c>
      <c r="D148" s="92">
        <v>78</v>
      </c>
      <c r="E148" s="93">
        <v>12.98</v>
      </c>
      <c r="F148" s="91">
        <v>750</v>
      </c>
      <c r="G148" s="91">
        <v>12</v>
      </c>
    </row>
    <row r="149" spans="1:7">
      <c r="A149" s="90" t="s">
        <v>144</v>
      </c>
      <c r="B149" s="91" t="s">
        <v>92</v>
      </c>
      <c r="C149" s="90" t="s">
        <v>8</v>
      </c>
      <c r="D149" s="92">
        <v>90</v>
      </c>
      <c r="E149" s="95">
        <v>14.98</v>
      </c>
      <c r="F149" s="91">
        <v>750</v>
      </c>
      <c r="G149" s="91">
        <v>12</v>
      </c>
    </row>
    <row r="150" spans="1:7">
      <c r="A150" s="90" t="s">
        <v>751</v>
      </c>
      <c r="B150" s="91" t="s">
        <v>284</v>
      </c>
      <c r="C150" s="90" t="s">
        <v>8</v>
      </c>
      <c r="D150" s="92">
        <v>90</v>
      </c>
      <c r="E150" s="93">
        <v>14.99</v>
      </c>
      <c r="F150" s="91">
        <v>750</v>
      </c>
      <c r="G150" s="91">
        <v>12</v>
      </c>
    </row>
    <row r="151" spans="1:7">
      <c r="A151" s="90" t="s">
        <v>751</v>
      </c>
      <c r="B151" s="91" t="s">
        <v>92</v>
      </c>
      <c r="C151" s="90" t="s">
        <v>8</v>
      </c>
      <c r="D151" s="92">
        <v>90</v>
      </c>
      <c r="E151" s="93">
        <v>14.99</v>
      </c>
      <c r="F151" s="91">
        <v>750</v>
      </c>
      <c r="G151" s="91">
        <v>12</v>
      </c>
    </row>
    <row r="152" spans="1:7">
      <c r="A152" s="90" t="s">
        <v>393</v>
      </c>
      <c r="B152" s="91" t="s">
        <v>394</v>
      </c>
      <c r="C152" s="90" t="s">
        <v>8</v>
      </c>
      <c r="D152" s="92">
        <v>90</v>
      </c>
      <c r="E152" s="93">
        <v>14.98</v>
      </c>
      <c r="F152" s="91">
        <v>750</v>
      </c>
      <c r="G152" s="91">
        <v>12</v>
      </c>
    </row>
    <row r="153" spans="1:7">
      <c r="A153" s="90" t="s">
        <v>393</v>
      </c>
      <c r="B153" s="91" t="s">
        <v>394</v>
      </c>
      <c r="C153" s="90">
        <v>2021</v>
      </c>
      <c r="D153" s="92">
        <v>78</v>
      </c>
      <c r="E153" s="93">
        <v>9.99</v>
      </c>
      <c r="F153" s="91">
        <v>750</v>
      </c>
      <c r="G153" s="91">
        <v>12</v>
      </c>
    </row>
    <row r="154" spans="1:7">
      <c r="A154" s="90" t="s">
        <v>805</v>
      </c>
      <c r="B154" s="91" t="s">
        <v>190</v>
      </c>
      <c r="C154" s="90" t="s">
        <v>8</v>
      </c>
      <c r="D154" s="92">
        <v>132</v>
      </c>
      <c r="E154" s="93">
        <v>19.98</v>
      </c>
      <c r="F154" s="91">
        <v>750</v>
      </c>
      <c r="G154" s="91">
        <v>12</v>
      </c>
    </row>
    <row r="155" spans="1:7">
      <c r="A155" s="90" t="s">
        <v>145</v>
      </c>
      <c r="B155" s="91" t="s">
        <v>146</v>
      </c>
      <c r="C155" s="90">
        <v>2017</v>
      </c>
      <c r="D155" s="92">
        <v>20</v>
      </c>
      <c r="E155" s="93">
        <v>12.99</v>
      </c>
      <c r="F155" s="91">
        <v>750</v>
      </c>
      <c r="G155" s="91">
        <v>12</v>
      </c>
    </row>
    <row r="156" spans="1:7">
      <c r="A156" s="90" t="s">
        <v>145</v>
      </c>
      <c r="B156" s="91" t="s">
        <v>146</v>
      </c>
      <c r="C156" s="90">
        <v>2018</v>
      </c>
      <c r="D156" s="92">
        <v>20</v>
      </c>
      <c r="E156" s="93">
        <v>12.99</v>
      </c>
      <c r="F156" s="91">
        <v>750</v>
      </c>
      <c r="G156" s="91">
        <v>12</v>
      </c>
    </row>
    <row r="157" spans="1:7">
      <c r="A157" s="90" t="s">
        <v>145</v>
      </c>
      <c r="B157" s="91" t="s">
        <v>146</v>
      </c>
      <c r="C157" s="90" t="s">
        <v>8</v>
      </c>
      <c r="D157" s="92">
        <v>78</v>
      </c>
      <c r="E157" s="93">
        <v>12.99</v>
      </c>
      <c r="F157" s="91">
        <v>750</v>
      </c>
      <c r="G157" s="91">
        <v>12</v>
      </c>
    </row>
    <row r="158" spans="1:7">
      <c r="A158" s="90" t="s">
        <v>145</v>
      </c>
      <c r="B158" s="91" t="s">
        <v>147</v>
      </c>
      <c r="C158" s="90">
        <v>2018</v>
      </c>
      <c r="D158" s="92">
        <v>36</v>
      </c>
      <c r="E158" s="93">
        <v>11.99</v>
      </c>
      <c r="F158" s="91">
        <v>750</v>
      </c>
      <c r="G158" s="91">
        <v>12</v>
      </c>
    </row>
    <row r="159" spans="1:7">
      <c r="A159" s="90" t="s">
        <v>145</v>
      </c>
      <c r="B159" s="91" t="s">
        <v>147</v>
      </c>
      <c r="C159" s="90" t="s">
        <v>8</v>
      </c>
      <c r="D159" s="92">
        <v>72</v>
      </c>
      <c r="E159" s="93">
        <v>11.99</v>
      </c>
      <c r="F159" s="91">
        <v>750</v>
      </c>
      <c r="G159" s="91">
        <v>12</v>
      </c>
    </row>
    <row r="160" spans="1:7">
      <c r="A160" s="90" t="s">
        <v>145</v>
      </c>
      <c r="B160" s="91" t="s">
        <v>148</v>
      </c>
      <c r="C160" s="90">
        <v>2018</v>
      </c>
      <c r="D160" s="92">
        <v>36</v>
      </c>
      <c r="E160" s="93">
        <v>13.98</v>
      </c>
      <c r="F160" s="91">
        <v>750</v>
      </c>
      <c r="G160" s="91">
        <v>12</v>
      </c>
    </row>
    <row r="161" spans="1:8">
      <c r="A161" s="90" t="s">
        <v>145</v>
      </c>
      <c r="B161" s="91" t="s">
        <v>148</v>
      </c>
      <c r="C161" s="90" t="s">
        <v>8</v>
      </c>
      <c r="D161" s="92">
        <v>84</v>
      </c>
      <c r="E161" s="93">
        <v>13.98</v>
      </c>
      <c r="F161" s="91">
        <v>750</v>
      </c>
      <c r="G161" s="91">
        <v>12</v>
      </c>
    </row>
    <row r="162" spans="1:8">
      <c r="A162" s="90" t="s">
        <v>149</v>
      </c>
      <c r="B162" s="91" t="s">
        <v>19</v>
      </c>
      <c r="C162" s="90">
        <v>2019</v>
      </c>
      <c r="D162" s="92">
        <v>78</v>
      </c>
      <c r="E162" s="93">
        <v>12.98</v>
      </c>
      <c r="F162" s="91">
        <v>750</v>
      </c>
      <c r="G162" s="91">
        <v>12</v>
      </c>
    </row>
    <row r="163" spans="1:8">
      <c r="A163" s="90" t="s">
        <v>149</v>
      </c>
      <c r="B163" s="91" t="s">
        <v>19</v>
      </c>
      <c r="C163" s="90" t="s">
        <v>8</v>
      </c>
      <c r="D163" s="92">
        <v>90</v>
      </c>
      <c r="E163" s="93">
        <v>14.98</v>
      </c>
      <c r="F163" s="91">
        <v>750</v>
      </c>
      <c r="G163" s="91">
        <v>12</v>
      </c>
      <c r="H163" s="51"/>
    </row>
    <row r="164" spans="1:8">
      <c r="A164" s="90" t="s">
        <v>816</v>
      </c>
      <c r="B164" s="91" t="s">
        <v>17</v>
      </c>
      <c r="C164" s="90" t="s">
        <v>8</v>
      </c>
      <c r="D164" s="92">
        <v>78</v>
      </c>
      <c r="E164" s="93">
        <v>9.98</v>
      </c>
      <c r="F164" s="91">
        <v>750</v>
      </c>
      <c r="G164" s="91">
        <v>12</v>
      </c>
    </row>
    <row r="165" spans="1:8">
      <c r="A165" s="90" t="s">
        <v>816</v>
      </c>
      <c r="B165" s="91" t="s">
        <v>210</v>
      </c>
      <c r="C165" s="90" t="s">
        <v>8</v>
      </c>
      <c r="D165" s="92">
        <v>84</v>
      </c>
      <c r="E165" s="93">
        <v>11.98</v>
      </c>
      <c r="F165" s="91">
        <v>750</v>
      </c>
      <c r="G165" s="91">
        <v>12</v>
      </c>
    </row>
    <row r="166" spans="1:8">
      <c r="A166" s="90" t="s">
        <v>816</v>
      </c>
      <c r="B166" s="91" t="s">
        <v>533</v>
      </c>
      <c r="C166" s="90" t="s">
        <v>8</v>
      </c>
      <c r="D166" s="92">
        <v>156</v>
      </c>
      <c r="E166" s="93">
        <v>19.98</v>
      </c>
      <c r="F166" s="91">
        <v>750</v>
      </c>
      <c r="G166" s="91">
        <v>12</v>
      </c>
    </row>
    <row r="167" spans="1:8">
      <c r="A167" s="90" t="s">
        <v>816</v>
      </c>
      <c r="B167" s="91" t="s">
        <v>13</v>
      </c>
      <c r="C167" s="90" t="s">
        <v>8</v>
      </c>
      <c r="D167" s="92">
        <v>270</v>
      </c>
      <c r="E167" s="93">
        <v>34.979999999999997</v>
      </c>
      <c r="F167" s="91">
        <v>750</v>
      </c>
      <c r="G167" s="91">
        <v>12</v>
      </c>
    </row>
    <row r="168" spans="1:8">
      <c r="A168" s="90" t="s">
        <v>816</v>
      </c>
      <c r="B168" s="91" t="s">
        <v>964</v>
      </c>
      <c r="C168" s="90" t="s">
        <v>8</v>
      </c>
      <c r="D168" s="92">
        <v>108</v>
      </c>
      <c r="E168" s="93">
        <v>16.989999999999998</v>
      </c>
      <c r="F168" s="91">
        <v>750</v>
      </c>
      <c r="G168" s="91">
        <v>12</v>
      </c>
    </row>
    <row r="169" spans="1:8">
      <c r="A169" s="90" t="s">
        <v>150</v>
      </c>
      <c r="B169" s="91" t="s">
        <v>93</v>
      </c>
      <c r="C169" s="90" t="s">
        <v>8</v>
      </c>
      <c r="D169" s="92">
        <v>36</v>
      </c>
      <c r="E169" s="93">
        <v>12.98</v>
      </c>
      <c r="F169" s="91">
        <v>750</v>
      </c>
      <c r="G169" s="91">
        <v>12</v>
      </c>
    </row>
    <row r="170" spans="1:8">
      <c r="A170" s="90" t="s">
        <v>151</v>
      </c>
      <c r="B170" s="91" t="s">
        <v>152</v>
      </c>
      <c r="C170" s="90" t="s">
        <v>8</v>
      </c>
      <c r="D170" s="92">
        <v>160</v>
      </c>
      <c r="E170" s="93">
        <v>19.989999999999998</v>
      </c>
      <c r="F170" s="91">
        <v>750</v>
      </c>
      <c r="G170" s="91">
        <v>12</v>
      </c>
    </row>
    <row r="171" spans="1:8">
      <c r="A171" s="90" t="s">
        <v>151</v>
      </c>
      <c r="B171" s="91" t="s">
        <v>153</v>
      </c>
      <c r="C171" s="90" t="s">
        <v>8</v>
      </c>
      <c r="D171" s="92">
        <v>120</v>
      </c>
      <c r="E171" s="93">
        <v>14.99</v>
      </c>
      <c r="F171" s="91">
        <v>750</v>
      </c>
      <c r="G171" s="91">
        <v>12</v>
      </c>
    </row>
    <row r="172" spans="1:8">
      <c r="A172" s="90" t="s">
        <v>632</v>
      </c>
      <c r="B172" s="91" t="s">
        <v>13</v>
      </c>
      <c r="C172" s="90" t="s">
        <v>8</v>
      </c>
      <c r="D172" s="92">
        <v>360</v>
      </c>
      <c r="E172" s="93">
        <v>49.98</v>
      </c>
      <c r="F172" s="91">
        <v>750</v>
      </c>
      <c r="G172" s="91">
        <v>12</v>
      </c>
    </row>
    <row r="173" spans="1:8">
      <c r="A173" s="90" t="s">
        <v>760</v>
      </c>
      <c r="B173" s="91" t="s">
        <v>761</v>
      </c>
      <c r="C173" s="90" t="s">
        <v>8</v>
      </c>
      <c r="D173" s="92">
        <v>120</v>
      </c>
      <c r="E173" s="93">
        <v>16.98</v>
      </c>
      <c r="F173" s="91">
        <v>750</v>
      </c>
      <c r="G173" s="91">
        <v>12</v>
      </c>
    </row>
    <row r="174" spans="1:8">
      <c r="A174" s="90" t="s">
        <v>154</v>
      </c>
      <c r="B174" s="91" t="s">
        <v>155</v>
      </c>
      <c r="C174" s="90" t="s">
        <v>8</v>
      </c>
      <c r="D174" s="92">
        <v>120</v>
      </c>
      <c r="E174" s="93">
        <v>16.989999999999998</v>
      </c>
      <c r="F174" s="91">
        <v>750</v>
      </c>
      <c r="G174" s="91">
        <v>12</v>
      </c>
    </row>
    <row r="175" spans="1:8">
      <c r="A175" s="90" t="s">
        <v>627</v>
      </c>
      <c r="B175" s="91" t="s">
        <v>628</v>
      </c>
      <c r="C175" s="90" t="s">
        <v>8</v>
      </c>
      <c r="D175" s="92">
        <v>120</v>
      </c>
      <c r="E175" s="93">
        <v>19.98</v>
      </c>
      <c r="F175" s="91">
        <v>750</v>
      </c>
      <c r="G175" s="91">
        <v>12</v>
      </c>
    </row>
    <row r="176" spans="1:8">
      <c r="A176" s="90" t="s">
        <v>395</v>
      </c>
      <c r="B176" s="91" t="s">
        <v>92</v>
      </c>
      <c r="C176" s="90" t="s">
        <v>8</v>
      </c>
      <c r="D176" s="92">
        <v>77.5</v>
      </c>
      <c r="E176" s="91" t="s">
        <v>29</v>
      </c>
      <c r="F176" s="91" t="s">
        <v>396</v>
      </c>
      <c r="G176" s="91">
        <v>3</v>
      </c>
    </row>
    <row r="177" spans="1:7">
      <c r="A177" s="90" t="s">
        <v>568</v>
      </c>
      <c r="B177" s="91" t="s">
        <v>19</v>
      </c>
      <c r="C177" s="90" t="s">
        <v>8</v>
      </c>
      <c r="D177" s="92">
        <v>90</v>
      </c>
      <c r="E177" s="93">
        <v>14.98</v>
      </c>
      <c r="F177" s="91">
        <v>750</v>
      </c>
      <c r="G177" s="91">
        <v>12</v>
      </c>
    </row>
    <row r="178" spans="1:7">
      <c r="A178" s="90" t="s">
        <v>568</v>
      </c>
      <c r="B178" s="91" t="s">
        <v>11</v>
      </c>
      <c r="C178" s="90" t="s">
        <v>8</v>
      </c>
      <c r="D178" s="92">
        <v>90</v>
      </c>
      <c r="E178" s="93">
        <v>14.98</v>
      </c>
      <c r="F178" s="91">
        <v>750</v>
      </c>
      <c r="G178" s="91">
        <v>12</v>
      </c>
    </row>
    <row r="179" spans="1:7">
      <c r="A179" s="94" t="s">
        <v>156</v>
      </c>
      <c r="B179" s="91" t="s">
        <v>157</v>
      </c>
      <c r="C179" s="90" t="s">
        <v>8</v>
      </c>
      <c r="D179" s="92">
        <v>78</v>
      </c>
      <c r="E179" s="93">
        <v>12.99</v>
      </c>
      <c r="F179" s="91">
        <v>750</v>
      </c>
      <c r="G179" s="91">
        <v>12</v>
      </c>
    </row>
    <row r="180" spans="1:7">
      <c r="A180" s="80" t="s">
        <v>158</v>
      </c>
      <c r="B180" s="81" t="s">
        <v>159</v>
      </c>
      <c r="C180" s="80" t="s">
        <v>8</v>
      </c>
      <c r="D180" s="82">
        <v>90</v>
      </c>
      <c r="E180" s="83">
        <v>12.99</v>
      </c>
      <c r="F180" s="81">
        <v>750</v>
      </c>
      <c r="G180" s="81">
        <v>12</v>
      </c>
    </row>
    <row r="181" spans="1:7">
      <c r="A181" s="90" t="s">
        <v>397</v>
      </c>
      <c r="B181" s="91" t="s">
        <v>398</v>
      </c>
      <c r="C181" s="90" t="s">
        <v>8</v>
      </c>
      <c r="D181" s="92">
        <v>90</v>
      </c>
      <c r="E181" s="93">
        <v>14.98</v>
      </c>
      <c r="F181" s="91">
        <v>750</v>
      </c>
      <c r="G181" s="91">
        <v>12</v>
      </c>
    </row>
    <row r="182" spans="1:7">
      <c r="A182" s="90" t="s">
        <v>160</v>
      </c>
      <c r="B182" s="91" t="s">
        <v>803</v>
      </c>
      <c r="C182" s="90" t="s">
        <v>8</v>
      </c>
      <c r="D182" s="92">
        <v>132</v>
      </c>
      <c r="E182" s="93">
        <v>19.98</v>
      </c>
      <c r="F182" s="91">
        <v>750</v>
      </c>
      <c r="G182" s="91">
        <v>12</v>
      </c>
    </row>
    <row r="183" spans="1:7">
      <c r="A183" s="90" t="s">
        <v>160</v>
      </c>
      <c r="B183" s="91" t="s">
        <v>161</v>
      </c>
      <c r="C183" s="90" t="s">
        <v>8</v>
      </c>
      <c r="D183" s="92">
        <v>108</v>
      </c>
      <c r="E183" s="93">
        <v>14.98</v>
      </c>
      <c r="F183" s="91">
        <v>750</v>
      </c>
      <c r="G183" s="91">
        <v>12</v>
      </c>
    </row>
    <row r="184" spans="1:7">
      <c r="A184" s="90" t="s">
        <v>162</v>
      </c>
      <c r="B184" s="91" t="s">
        <v>163</v>
      </c>
      <c r="C184" s="90" t="s">
        <v>8</v>
      </c>
      <c r="D184" s="92">
        <v>480</v>
      </c>
      <c r="E184" s="93">
        <v>69.989999999999995</v>
      </c>
      <c r="F184" s="91">
        <v>750</v>
      </c>
      <c r="G184" s="91">
        <v>12</v>
      </c>
    </row>
    <row r="185" spans="1:7">
      <c r="A185" s="90" t="s">
        <v>425</v>
      </c>
      <c r="B185" s="91" t="s">
        <v>426</v>
      </c>
      <c r="C185" s="90" t="s">
        <v>8</v>
      </c>
      <c r="D185" s="92">
        <v>84</v>
      </c>
      <c r="E185" s="93">
        <v>13.98</v>
      </c>
      <c r="F185" s="91">
        <v>750</v>
      </c>
      <c r="G185" s="91">
        <v>12</v>
      </c>
    </row>
    <row r="186" spans="1:7">
      <c r="A186" s="90" t="s">
        <v>425</v>
      </c>
      <c r="B186" s="91" t="s">
        <v>427</v>
      </c>
      <c r="C186" s="90" t="s">
        <v>8</v>
      </c>
      <c r="D186" s="92">
        <v>120</v>
      </c>
      <c r="E186" s="93">
        <v>19.98</v>
      </c>
      <c r="F186" s="91">
        <v>750</v>
      </c>
      <c r="G186" s="91">
        <v>12</v>
      </c>
    </row>
    <row r="187" spans="1:7">
      <c r="A187" s="90" t="s">
        <v>425</v>
      </c>
      <c r="B187" s="91" t="s">
        <v>427</v>
      </c>
      <c r="C187" s="90">
        <v>2017</v>
      </c>
      <c r="D187" s="92">
        <v>144</v>
      </c>
      <c r="E187" s="93">
        <v>19.989999999999998</v>
      </c>
      <c r="F187" s="91">
        <v>750</v>
      </c>
      <c r="G187" s="91">
        <v>12</v>
      </c>
    </row>
    <row r="188" spans="1:7">
      <c r="A188" s="90" t="s">
        <v>425</v>
      </c>
      <c r="B188" s="91" t="s">
        <v>131</v>
      </c>
      <c r="C188" s="90" t="s">
        <v>8</v>
      </c>
      <c r="D188" s="92">
        <v>84</v>
      </c>
      <c r="E188" s="93">
        <v>13.98</v>
      </c>
      <c r="F188" s="91">
        <v>750</v>
      </c>
      <c r="G188" s="91">
        <v>12</v>
      </c>
    </row>
    <row r="189" spans="1:7">
      <c r="A189" s="90" t="s">
        <v>425</v>
      </c>
      <c r="B189" s="91" t="s">
        <v>646</v>
      </c>
      <c r="C189" s="90" t="s">
        <v>8</v>
      </c>
      <c r="D189" s="92">
        <v>90</v>
      </c>
      <c r="E189" s="93">
        <v>14.98</v>
      </c>
      <c r="F189" s="91">
        <v>750</v>
      </c>
      <c r="G189" s="91">
        <v>12</v>
      </c>
    </row>
    <row r="190" spans="1:7">
      <c r="A190" s="90" t="s">
        <v>425</v>
      </c>
      <c r="B190" s="91" t="s">
        <v>781</v>
      </c>
      <c r="C190" s="90" t="s">
        <v>8</v>
      </c>
      <c r="D190" s="92">
        <v>60</v>
      </c>
      <c r="E190" s="93">
        <v>14.98</v>
      </c>
      <c r="F190" s="91">
        <v>750</v>
      </c>
      <c r="G190" s="91">
        <v>12</v>
      </c>
    </row>
    <row r="191" spans="1:7">
      <c r="A191" s="90" t="s">
        <v>918</v>
      </c>
      <c r="B191" s="91" t="s">
        <v>919</v>
      </c>
      <c r="C191" s="90" t="s">
        <v>8</v>
      </c>
      <c r="D191" s="92">
        <v>120</v>
      </c>
      <c r="E191" s="93">
        <v>14.98</v>
      </c>
      <c r="F191" s="91">
        <v>750</v>
      </c>
      <c r="G191" s="91">
        <v>12</v>
      </c>
    </row>
    <row r="192" spans="1:7">
      <c r="A192" s="90" t="s">
        <v>918</v>
      </c>
      <c r="B192" s="91" t="s">
        <v>920</v>
      </c>
      <c r="C192" s="90" t="s">
        <v>8</v>
      </c>
      <c r="D192" s="92">
        <v>160</v>
      </c>
      <c r="E192" s="93">
        <v>19.98</v>
      </c>
      <c r="F192" s="91">
        <v>750</v>
      </c>
      <c r="G192" s="91">
        <v>12</v>
      </c>
    </row>
    <row r="193" spans="1:8">
      <c r="A193" s="90" t="s">
        <v>164</v>
      </c>
      <c r="B193" s="91" t="s">
        <v>165</v>
      </c>
      <c r="C193" s="90" t="s">
        <v>8</v>
      </c>
      <c r="D193" s="92">
        <v>90</v>
      </c>
      <c r="E193" s="93">
        <v>14.99</v>
      </c>
      <c r="F193" s="91">
        <v>750</v>
      </c>
      <c r="G193" s="91">
        <v>12</v>
      </c>
    </row>
    <row r="194" spans="1:8">
      <c r="A194" s="90" t="s">
        <v>166</v>
      </c>
      <c r="B194" s="91" t="s">
        <v>167</v>
      </c>
      <c r="C194" s="90" t="s">
        <v>29</v>
      </c>
      <c r="D194" s="92">
        <v>108</v>
      </c>
      <c r="E194" s="93">
        <v>9.99</v>
      </c>
      <c r="F194" s="91">
        <v>750</v>
      </c>
      <c r="G194" s="91">
        <v>12</v>
      </c>
      <c r="H194" s="51"/>
    </row>
    <row r="195" spans="1:8">
      <c r="A195" s="90" t="s">
        <v>168</v>
      </c>
      <c r="B195" s="91" t="s">
        <v>95</v>
      </c>
      <c r="C195" s="90" t="s">
        <v>8</v>
      </c>
      <c r="D195" s="92">
        <v>72</v>
      </c>
      <c r="E195" s="93">
        <v>11.98</v>
      </c>
      <c r="F195" s="91">
        <v>750</v>
      </c>
      <c r="G195" s="91">
        <v>12</v>
      </c>
    </row>
    <row r="196" spans="1:8">
      <c r="A196" s="90" t="s">
        <v>168</v>
      </c>
      <c r="B196" s="91" t="s">
        <v>94</v>
      </c>
      <c r="C196" s="90" t="s">
        <v>8</v>
      </c>
      <c r="D196" s="92">
        <v>72</v>
      </c>
      <c r="E196" s="93">
        <v>11.98</v>
      </c>
      <c r="F196" s="91">
        <v>750</v>
      </c>
      <c r="G196" s="91">
        <v>12</v>
      </c>
    </row>
    <row r="197" spans="1:8">
      <c r="A197" s="90" t="s">
        <v>169</v>
      </c>
      <c r="B197" s="91" t="s">
        <v>170</v>
      </c>
      <c r="C197" s="90" t="s">
        <v>8</v>
      </c>
      <c r="D197" s="92">
        <v>144</v>
      </c>
      <c r="E197" s="93">
        <v>19.98</v>
      </c>
      <c r="F197" s="91">
        <v>750</v>
      </c>
      <c r="G197" s="91">
        <v>12</v>
      </c>
    </row>
    <row r="198" spans="1:8">
      <c r="A198" s="90" t="s">
        <v>169</v>
      </c>
      <c r="B198" s="91" t="s">
        <v>171</v>
      </c>
      <c r="C198" s="90" t="s">
        <v>8</v>
      </c>
      <c r="D198" s="92">
        <v>90</v>
      </c>
      <c r="E198" s="93">
        <v>14.98</v>
      </c>
      <c r="F198" s="91">
        <v>750</v>
      </c>
      <c r="G198" s="91">
        <v>12</v>
      </c>
    </row>
    <row r="199" spans="1:8">
      <c r="A199" s="90" t="s">
        <v>169</v>
      </c>
      <c r="B199" s="91" t="s">
        <v>492</v>
      </c>
      <c r="C199" s="90" t="s">
        <v>8</v>
      </c>
      <c r="D199" s="92">
        <v>78</v>
      </c>
      <c r="E199" s="93">
        <v>12.98</v>
      </c>
      <c r="F199" s="91">
        <v>750</v>
      </c>
      <c r="G199" s="91">
        <v>12</v>
      </c>
    </row>
    <row r="200" spans="1:8">
      <c r="A200" s="90" t="s">
        <v>172</v>
      </c>
      <c r="B200" s="91" t="s">
        <v>173</v>
      </c>
      <c r="C200" s="90" t="s">
        <v>8</v>
      </c>
      <c r="D200" s="92">
        <v>180</v>
      </c>
      <c r="E200" s="93">
        <v>24.99</v>
      </c>
      <c r="F200" s="91">
        <v>750</v>
      </c>
      <c r="G200" s="91">
        <v>12</v>
      </c>
    </row>
    <row r="201" spans="1:8">
      <c r="A201" s="90" t="s">
        <v>172</v>
      </c>
      <c r="B201" s="91" t="s">
        <v>174</v>
      </c>
      <c r="C201" s="90" t="s">
        <v>8</v>
      </c>
      <c r="D201" s="92">
        <v>300</v>
      </c>
      <c r="E201" s="93">
        <v>34.99</v>
      </c>
      <c r="F201" s="91">
        <v>750</v>
      </c>
      <c r="G201" s="91">
        <v>12</v>
      </c>
    </row>
    <row r="202" spans="1:8">
      <c r="A202" s="90" t="s">
        <v>172</v>
      </c>
      <c r="B202" s="91" t="s">
        <v>175</v>
      </c>
      <c r="C202" s="90" t="s">
        <v>8</v>
      </c>
      <c r="D202" s="92">
        <v>600</v>
      </c>
      <c r="E202" s="93">
        <v>99.99</v>
      </c>
      <c r="F202" s="91">
        <v>750</v>
      </c>
      <c r="G202" s="91">
        <v>12</v>
      </c>
    </row>
    <row r="203" spans="1:8">
      <c r="A203" s="90" t="s">
        <v>172</v>
      </c>
      <c r="B203" s="91" t="s">
        <v>176</v>
      </c>
      <c r="C203" s="90" t="s">
        <v>8</v>
      </c>
      <c r="D203" s="92">
        <v>144</v>
      </c>
      <c r="E203" s="93">
        <v>19.989999999999998</v>
      </c>
      <c r="F203" s="91">
        <v>750</v>
      </c>
      <c r="G203" s="91">
        <v>12</v>
      </c>
    </row>
    <row r="204" spans="1:8">
      <c r="A204" s="90" t="s">
        <v>172</v>
      </c>
      <c r="B204" s="91" t="s">
        <v>177</v>
      </c>
      <c r="C204" s="90">
        <v>2004</v>
      </c>
      <c r="D204" s="92">
        <v>144</v>
      </c>
      <c r="E204" s="93">
        <v>19.989999999999998</v>
      </c>
      <c r="F204" s="91">
        <v>750</v>
      </c>
      <c r="G204" s="91">
        <v>12</v>
      </c>
    </row>
    <row r="205" spans="1:8">
      <c r="A205" s="90" t="s">
        <v>172</v>
      </c>
      <c r="B205" s="91" t="s">
        <v>178</v>
      </c>
      <c r="C205" s="90">
        <v>2009</v>
      </c>
      <c r="D205" s="92">
        <v>144</v>
      </c>
      <c r="E205" s="93">
        <v>19.989999999999998</v>
      </c>
      <c r="F205" s="91">
        <v>750</v>
      </c>
      <c r="G205" s="91">
        <v>12</v>
      </c>
    </row>
    <row r="206" spans="1:8">
      <c r="A206" s="90" t="s">
        <v>179</v>
      </c>
      <c r="B206" s="91" t="s">
        <v>180</v>
      </c>
      <c r="C206" s="90" t="s">
        <v>8</v>
      </c>
      <c r="D206" s="92">
        <v>90</v>
      </c>
      <c r="E206" s="93">
        <v>14.98</v>
      </c>
      <c r="F206" s="91">
        <v>750</v>
      </c>
      <c r="G206" s="91">
        <v>12</v>
      </c>
    </row>
    <row r="207" spans="1:8">
      <c r="A207" s="90" t="s">
        <v>181</v>
      </c>
      <c r="B207" s="91" t="s">
        <v>182</v>
      </c>
      <c r="C207" s="90" t="s">
        <v>8</v>
      </c>
      <c r="D207" s="92">
        <v>108</v>
      </c>
      <c r="E207" s="93">
        <v>15.98</v>
      </c>
      <c r="F207" s="91">
        <v>750</v>
      </c>
      <c r="G207" s="91">
        <v>12</v>
      </c>
    </row>
    <row r="208" spans="1:8">
      <c r="A208" s="90" t="s">
        <v>399</v>
      </c>
      <c r="B208" s="91" t="s">
        <v>231</v>
      </c>
      <c r="C208" s="90">
        <v>2020</v>
      </c>
      <c r="D208" s="92">
        <v>36</v>
      </c>
      <c r="E208" s="93">
        <v>9.99</v>
      </c>
      <c r="F208" s="91">
        <v>750</v>
      </c>
      <c r="G208" s="91">
        <v>12</v>
      </c>
    </row>
    <row r="209" spans="1:7">
      <c r="A209" s="90" t="s">
        <v>399</v>
      </c>
      <c r="B209" s="91" t="s">
        <v>231</v>
      </c>
      <c r="C209" s="90">
        <v>2021</v>
      </c>
      <c r="D209" s="92">
        <v>60</v>
      </c>
      <c r="E209" s="93">
        <v>9.99</v>
      </c>
      <c r="F209" s="91">
        <v>750</v>
      </c>
      <c r="G209" s="91">
        <v>12</v>
      </c>
    </row>
    <row r="210" spans="1:7">
      <c r="A210" s="90" t="s">
        <v>183</v>
      </c>
      <c r="B210" s="91" t="s">
        <v>184</v>
      </c>
      <c r="C210" s="90" t="s">
        <v>8</v>
      </c>
      <c r="D210" s="92">
        <v>108</v>
      </c>
      <c r="E210" s="93">
        <v>14.99</v>
      </c>
      <c r="F210" s="91">
        <v>750</v>
      </c>
      <c r="G210" s="91">
        <v>12</v>
      </c>
    </row>
    <row r="211" spans="1:7">
      <c r="A211" s="90" t="s">
        <v>183</v>
      </c>
      <c r="B211" s="91" t="s">
        <v>49</v>
      </c>
      <c r="C211" s="90" t="s">
        <v>8</v>
      </c>
      <c r="D211" s="92">
        <v>90</v>
      </c>
      <c r="E211" s="93">
        <v>12.99</v>
      </c>
      <c r="F211" s="91">
        <v>750</v>
      </c>
      <c r="G211" s="91">
        <v>12</v>
      </c>
    </row>
    <row r="212" spans="1:7">
      <c r="A212" s="90" t="s">
        <v>185</v>
      </c>
      <c r="B212" s="91" t="s">
        <v>757</v>
      </c>
      <c r="C212" s="90" t="s">
        <v>8</v>
      </c>
      <c r="D212" s="92">
        <v>108</v>
      </c>
      <c r="E212" s="93">
        <v>14.98</v>
      </c>
      <c r="F212" s="91">
        <v>750</v>
      </c>
      <c r="G212" s="91">
        <v>12</v>
      </c>
    </row>
    <row r="213" spans="1:7">
      <c r="A213" s="90" t="s">
        <v>837</v>
      </c>
      <c r="B213" s="91" t="s">
        <v>838</v>
      </c>
      <c r="C213" s="90" t="s">
        <v>8</v>
      </c>
      <c r="D213" s="92">
        <v>90</v>
      </c>
      <c r="E213" s="93">
        <v>14.99</v>
      </c>
      <c r="F213" s="91">
        <v>750</v>
      </c>
      <c r="G213" s="91">
        <v>12</v>
      </c>
    </row>
    <row r="214" spans="1:7">
      <c r="A214" s="90" t="s">
        <v>837</v>
      </c>
      <c r="B214" s="91" t="s">
        <v>839</v>
      </c>
      <c r="C214" s="90" t="s">
        <v>8</v>
      </c>
      <c r="D214" s="92">
        <v>120</v>
      </c>
      <c r="E214" s="93">
        <v>19.989999999999998</v>
      </c>
      <c r="F214" s="91">
        <v>750</v>
      </c>
      <c r="G214" s="91">
        <v>12</v>
      </c>
    </row>
    <row r="215" spans="1:7">
      <c r="A215" s="90" t="s">
        <v>837</v>
      </c>
      <c r="B215" s="91" t="s">
        <v>840</v>
      </c>
      <c r="C215" s="90" t="s">
        <v>8</v>
      </c>
      <c r="D215" s="92">
        <v>120</v>
      </c>
      <c r="E215" s="93">
        <v>19.989999999999998</v>
      </c>
      <c r="F215" s="91">
        <v>750</v>
      </c>
      <c r="G215" s="91">
        <v>12</v>
      </c>
    </row>
    <row r="216" spans="1:7">
      <c r="A216" s="90" t="s">
        <v>187</v>
      </c>
      <c r="B216" s="91" t="s">
        <v>428</v>
      </c>
      <c r="C216" s="90" t="s">
        <v>8</v>
      </c>
      <c r="D216" s="92">
        <v>96</v>
      </c>
      <c r="E216" s="93">
        <v>15.98</v>
      </c>
      <c r="F216" s="91">
        <v>750</v>
      </c>
      <c r="G216" s="91">
        <v>12</v>
      </c>
    </row>
    <row r="217" spans="1:7">
      <c r="A217" s="90" t="s">
        <v>187</v>
      </c>
      <c r="B217" s="91" t="s">
        <v>188</v>
      </c>
      <c r="C217" s="90" t="s">
        <v>8</v>
      </c>
      <c r="D217" s="92">
        <v>96</v>
      </c>
      <c r="E217" s="93">
        <v>14.98</v>
      </c>
      <c r="F217" s="91">
        <v>750</v>
      </c>
      <c r="G217" s="91">
        <v>12</v>
      </c>
    </row>
    <row r="218" spans="1:7">
      <c r="A218" s="90" t="s">
        <v>786</v>
      </c>
      <c r="B218" s="91" t="s">
        <v>87</v>
      </c>
      <c r="C218" s="90" t="s">
        <v>8</v>
      </c>
      <c r="D218" s="92">
        <v>180</v>
      </c>
      <c r="E218" s="93">
        <v>24.99</v>
      </c>
      <c r="F218" s="91">
        <v>750</v>
      </c>
      <c r="G218" s="91">
        <v>12</v>
      </c>
    </row>
    <row r="219" spans="1:7">
      <c r="A219" s="90" t="s">
        <v>786</v>
      </c>
      <c r="B219" s="91" t="s">
        <v>787</v>
      </c>
      <c r="C219" s="90" t="s">
        <v>8</v>
      </c>
      <c r="D219" s="92">
        <v>360</v>
      </c>
      <c r="E219" s="93">
        <v>49.99</v>
      </c>
      <c r="F219" s="91">
        <v>750</v>
      </c>
      <c r="G219" s="91">
        <v>12</v>
      </c>
    </row>
    <row r="220" spans="1:7">
      <c r="A220" s="90" t="s">
        <v>636</v>
      </c>
      <c r="B220" s="91" t="s">
        <v>13</v>
      </c>
      <c r="C220" s="90" t="s">
        <v>8</v>
      </c>
      <c r="D220" s="92">
        <v>360</v>
      </c>
      <c r="E220" s="93">
        <v>49.98</v>
      </c>
      <c r="F220" s="91">
        <v>750</v>
      </c>
      <c r="G220" s="91">
        <v>12</v>
      </c>
    </row>
    <row r="221" spans="1:7">
      <c r="A221" s="90" t="s">
        <v>493</v>
      </c>
      <c r="B221" s="91" t="s">
        <v>13</v>
      </c>
      <c r="C221" s="90">
        <v>2016</v>
      </c>
      <c r="D221" s="92">
        <v>480</v>
      </c>
      <c r="E221" s="93">
        <v>59.98</v>
      </c>
      <c r="F221" s="91">
        <v>750</v>
      </c>
      <c r="G221" s="91">
        <v>12</v>
      </c>
    </row>
    <row r="222" spans="1:7">
      <c r="A222" s="90" t="s">
        <v>189</v>
      </c>
      <c r="B222" s="91" t="s">
        <v>190</v>
      </c>
      <c r="C222" s="90" t="s">
        <v>8</v>
      </c>
      <c r="D222" s="92">
        <v>144</v>
      </c>
      <c r="E222" s="93">
        <v>19.989999999999998</v>
      </c>
      <c r="F222" s="91">
        <v>750</v>
      </c>
      <c r="G222" s="91">
        <v>12</v>
      </c>
    </row>
    <row r="223" spans="1:7">
      <c r="A223" s="90" t="s">
        <v>747</v>
      </c>
      <c r="B223" s="91" t="s">
        <v>748</v>
      </c>
      <c r="C223" s="90" t="s">
        <v>8</v>
      </c>
      <c r="D223" s="92">
        <v>60</v>
      </c>
      <c r="E223" s="93">
        <v>14.99</v>
      </c>
      <c r="F223" s="91">
        <v>750</v>
      </c>
      <c r="G223" s="91">
        <v>12</v>
      </c>
    </row>
    <row r="224" spans="1:7">
      <c r="A224" s="90" t="s">
        <v>707</v>
      </c>
      <c r="B224" s="91" t="s">
        <v>91</v>
      </c>
      <c r="C224" s="90" t="s">
        <v>8</v>
      </c>
      <c r="D224" s="92">
        <v>96</v>
      </c>
      <c r="E224" s="93">
        <v>14.98</v>
      </c>
      <c r="F224" s="91">
        <v>750</v>
      </c>
      <c r="G224" s="91">
        <v>12</v>
      </c>
    </row>
    <row r="225" spans="1:7">
      <c r="A225" s="90" t="s">
        <v>707</v>
      </c>
      <c r="B225" s="91" t="s">
        <v>10</v>
      </c>
      <c r="C225" s="90" t="s">
        <v>8</v>
      </c>
      <c r="D225" s="92">
        <v>96</v>
      </c>
      <c r="E225" s="93">
        <v>14.98</v>
      </c>
      <c r="F225" s="91">
        <v>750</v>
      </c>
      <c r="G225" s="91">
        <v>12</v>
      </c>
    </row>
    <row r="226" spans="1:7">
      <c r="A226" s="90" t="s">
        <v>707</v>
      </c>
      <c r="B226" s="91" t="s">
        <v>19</v>
      </c>
      <c r="C226" s="90" t="s">
        <v>8</v>
      </c>
      <c r="D226" s="92">
        <v>96</v>
      </c>
      <c r="E226" s="93">
        <v>14.98</v>
      </c>
      <c r="F226" s="91">
        <v>750</v>
      </c>
      <c r="G226" s="91">
        <v>12</v>
      </c>
    </row>
    <row r="227" spans="1:7">
      <c r="A227" s="90" t="s">
        <v>192</v>
      </c>
      <c r="B227" s="91" t="s">
        <v>193</v>
      </c>
      <c r="C227" s="90" t="s">
        <v>8</v>
      </c>
      <c r="D227" s="92">
        <v>90</v>
      </c>
      <c r="E227" s="93">
        <v>14.98</v>
      </c>
      <c r="F227" s="91">
        <v>750</v>
      </c>
      <c r="G227" s="91">
        <v>12</v>
      </c>
    </row>
    <row r="228" spans="1:7">
      <c r="A228" s="90" t="s">
        <v>194</v>
      </c>
      <c r="B228" s="91" t="s">
        <v>429</v>
      </c>
      <c r="C228" s="90" t="s">
        <v>29</v>
      </c>
      <c r="D228" s="92">
        <v>228</v>
      </c>
      <c r="E228" s="93">
        <v>19</v>
      </c>
      <c r="F228" s="91">
        <v>750</v>
      </c>
      <c r="G228" s="91">
        <v>12</v>
      </c>
    </row>
    <row r="229" spans="1:7">
      <c r="A229" s="90" t="s">
        <v>194</v>
      </c>
      <c r="B229" s="91" t="s">
        <v>195</v>
      </c>
      <c r="C229" s="90" t="s">
        <v>29</v>
      </c>
      <c r="D229" s="92">
        <v>228</v>
      </c>
      <c r="E229" s="93">
        <v>19</v>
      </c>
      <c r="F229" s="91">
        <v>750</v>
      </c>
      <c r="G229" s="91">
        <v>12</v>
      </c>
    </row>
    <row r="230" spans="1:7">
      <c r="A230" s="90" t="s">
        <v>194</v>
      </c>
      <c r="B230" s="91" t="s">
        <v>196</v>
      </c>
      <c r="C230" s="90" t="s">
        <v>29</v>
      </c>
      <c r="D230" s="92">
        <v>228</v>
      </c>
      <c r="E230" s="93">
        <v>19</v>
      </c>
      <c r="F230" s="91">
        <v>750</v>
      </c>
      <c r="G230" s="91">
        <v>12</v>
      </c>
    </row>
    <row r="231" spans="1:7">
      <c r="A231" s="90" t="s">
        <v>194</v>
      </c>
      <c r="B231" s="91" t="s">
        <v>197</v>
      </c>
      <c r="C231" s="90" t="s">
        <v>29</v>
      </c>
      <c r="D231" s="92">
        <v>228</v>
      </c>
      <c r="E231" s="93">
        <v>19</v>
      </c>
      <c r="F231" s="91">
        <v>750</v>
      </c>
      <c r="G231" s="91">
        <v>12</v>
      </c>
    </row>
    <row r="232" spans="1:7">
      <c r="A232" s="90" t="s">
        <v>198</v>
      </c>
      <c r="B232" s="91" t="s">
        <v>190</v>
      </c>
      <c r="C232" s="90" t="s">
        <v>8</v>
      </c>
      <c r="D232" s="92">
        <v>120</v>
      </c>
      <c r="E232" s="93">
        <v>19.98</v>
      </c>
      <c r="F232" s="91">
        <v>750</v>
      </c>
      <c r="G232" s="91">
        <v>12</v>
      </c>
    </row>
    <row r="233" spans="1:7">
      <c r="A233" s="90" t="s">
        <v>199</v>
      </c>
      <c r="B233" s="91" t="s">
        <v>200</v>
      </c>
      <c r="C233" s="90" t="s">
        <v>8</v>
      </c>
      <c r="D233" s="92">
        <v>96</v>
      </c>
      <c r="E233" s="93">
        <v>13.99</v>
      </c>
      <c r="F233" s="91">
        <v>750</v>
      </c>
      <c r="G233" s="91">
        <v>12</v>
      </c>
    </row>
    <row r="234" spans="1:7">
      <c r="A234" s="90" t="s">
        <v>199</v>
      </c>
      <c r="B234" s="91" t="s">
        <v>186</v>
      </c>
      <c r="C234" s="90" t="s">
        <v>8</v>
      </c>
      <c r="D234" s="92">
        <v>96</v>
      </c>
      <c r="E234" s="93">
        <v>13.99</v>
      </c>
      <c r="F234" s="91">
        <v>750</v>
      </c>
      <c r="G234" s="91">
        <v>12</v>
      </c>
    </row>
    <row r="235" spans="1:7">
      <c r="A235" s="90" t="s">
        <v>201</v>
      </c>
      <c r="B235" s="91" t="s">
        <v>202</v>
      </c>
      <c r="C235" s="90" t="s">
        <v>8</v>
      </c>
      <c r="D235" s="92">
        <v>324</v>
      </c>
      <c r="E235" s="93">
        <v>27</v>
      </c>
      <c r="F235" s="91">
        <v>750</v>
      </c>
      <c r="G235" s="91">
        <v>12</v>
      </c>
    </row>
    <row r="236" spans="1:7">
      <c r="A236" s="90" t="s">
        <v>201</v>
      </c>
      <c r="B236" s="91" t="s">
        <v>203</v>
      </c>
      <c r="C236" s="90" t="s">
        <v>8</v>
      </c>
      <c r="D236" s="92">
        <v>324</v>
      </c>
      <c r="E236" s="93">
        <v>27</v>
      </c>
      <c r="F236" s="91">
        <v>750</v>
      </c>
      <c r="G236" s="91">
        <v>12</v>
      </c>
    </row>
    <row r="237" spans="1:7">
      <c r="A237" s="94" t="s">
        <v>201</v>
      </c>
      <c r="B237" s="91" t="s">
        <v>204</v>
      </c>
      <c r="C237" s="90" t="s">
        <v>8</v>
      </c>
      <c r="D237" s="92">
        <v>324</v>
      </c>
      <c r="E237" s="93">
        <v>27</v>
      </c>
      <c r="F237" s="91">
        <v>750</v>
      </c>
      <c r="G237" s="91">
        <v>12</v>
      </c>
    </row>
    <row r="238" spans="1:7">
      <c r="A238" s="94" t="s">
        <v>201</v>
      </c>
      <c r="B238" s="91" t="s">
        <v>205</v>
      </c>
      <c r="C238" s="90" t="s">
        <v>8</v>
      </c>
      <c r="D238" s="92">
        <v>252</v>
      </c>
      <c r="E238" s="93">
        <v>21</v>
      </c>
      <c r="F238" s="91">
        <v>750</v>
      </c>
      <c r="G238" s="91">
        <v>12</v>
      </c>
    </row>
    <row r="239" spans="1:7">
      <c r="A239" s="94" t="s">
        <v>201</v>
      </c>
      <c r="B239" s="91" t="s">
        <v>206</v>
      </c>
      <c r="C239" s="90" t="s">
        <v>8</v>
      </c>
      <c r="D239" s="92">
        <v>324</v>
      </c>
      <c r="E239" s="93">
        <v>27</v>
      </c>
      <c r="F239" s="91">
        <v>750</v>
      </c>
      <c r="G239" s="91">
        <v>12</v>
      </c>
    </row>
    <row r="240" spans="1:7">
      <c r="A240" s="94" t="s">
        <v>201</v>
      </c>
      <c r="B240" s="91" t="s">
        <v>207</v>
      </c>
      <c r="C240" s="90" t="s">
        <v>8</v>
      </c>
      <c r="D240" s="92">
        <v>324</v>
      </c>
      <c r="E240" s="93">
        <v>27</v>
      </c>
      <c r="F240" s="91">
        <v>750</v>
      </c>
      <c r="G240" s="91">
        <v>12</v>
      </c>
    </row>
    <row r="241" spans="1:7">
      <c r="A241" s="90" t="s">
        <v>208</v>
      </c>
      <c r="B241" s="91" t="s">
        <v>119</v>
      </c>
      <c r="C241" s="90" t="s">
        <v>8</v>
      </c>
      <c r="D241" s="92">
        <v>300</v>
      </c>
      <c r="E241" s="93">
        <v>39.99</v>
      </c>
      <c r="F241" s="91">
        <v>750</v>
      </c>
      <c r="G241" s="91">
        <v>12</v>
      </c>
    </row>
    <row r="242" spans="1:7">
      <c r="A242" s="90" t="s">
        <v>208</v>
      </c>
      <c r="B242" s="91" t="s">
        <v>209</v>
      </c>
      <c r="C242" s="90" t="s">
        <v>8</v>
      </c>
      <c r="D242" s="92">
        <v>120</v>
      </c>
      <c r="E242" s="93">
        <v>16.989999999999998</v>
      </c>
      <c r="F242" s="91">
        <v>750</v>
      </c>
      <c r="G242" s="91">
        <v>12</v>
      </c>
    </row>
    <row r="243" spans="1:7">
      <c r="A243" s="90" t="s">
        <v>625</v>
      </c>
      <c r="B243" s="91" t="s">
        <v>626</v>
      </c>
      <c r="C243" s="90" t="s">
        <v>8</v>
      </c>
      <c r="D243" s="92">
        <v>90</v>
      </c>
      <c r="E243" s="93">
        <v>14.98</v>
      </c>
      <c r="F243" s="91">
        <v>750</v>
      </c>
      <c r="G243" s="91">
        <v>12</v>
      </c>
    </row>
    <row r="244" spans="1:7">
      <c r="A244" s="90" t="s">
        <v>211</v>
      </c>
      <c r="B244" s="91" t="s">
        <v>13</v>
      </c>
      <c r="C244" s="90">
        <v>2014</v>
      </c>
      <c r="D244" s="92">
        <v>240</v>
      </c>
      <c r="E244" s="93">
        <v>29.99</v>
      </c>
      <c r="F244" s="91">
        <v>750</v>
      </c>
      <c r="G244" s="91">
        <v>12</v>
      </c>
    </row>
    <row r="245" spans="1:7">
      <c r="A245" s="90" t="s">
        <v>211</v>
      </c>
      <c r="B245" s="91" t="s">
        <v>212</v>
      </c>
      <c r="C245" s="90" t="s">
        <v>8</v>
      </c>
      <c r="D245" s="92">
        <v>120</v>
      </c>
      <c r="E245" s="93">
        <v>16.989999999999998</v>
      </c>
      <c r="F245" s="91">
        <v>750</v>
      </c>
      <c r="G245" s="91">
        <v>12</v>
      </c>
    </row>
    <row r="246" spans="1:7">
      <c r="A246" s="90" t="s">
        <v>211</v>
      </c>
      <c r="B246" s="91" t="s">
        <v>13</v>
      </c>
      <c r="C246" s="90">
        <v>2015</v>
      </c>
      <c r="D246" s="92">
        <v>300</v>
      </c>
      <c r="E246" s="93">
        <v>49.99</v>
      </c>
      <c r="F246" s="91">
        <v>750</v>
      </c>
      <c r="G246" s="91">
        <v>12</v>
      </c>
    </row>
    <row r="247" spans="1:7">
      <c r="A247" s="90" t="s">
        <v>582</v>
      </c>
      <c r="B247" s="91" t="s">
        <v>583</v>
      </c>
      <c r="C247" s="90" t="s">
        <v>8</v>
      </c>
      <c r="D247" s="92">
        <v>36</v>
      </c>
      <c r="E247" s="93">
        <v>4.99</v>
      </c>
      <c r="F247" s="91">
        <v>750</v>
      </c>
      <c r="G247" s="91">
        <v>12</v>
      </c>
    </row>
    <row r="248" spans="1:7">
      <c r="A248" s="94" t="s">
        <v>213</v>
      </c>
      <c r="B248" s="91" t="s">
        <v>214</v>
      </c>
      <c r="C248" s="90" t="s">
        <v>8</v>
      </c>
      <c r="D248" s="92">
        <v>120</v>
      </c>
      <c r="E248" s="93">
        <v>19.989999999999998</v>
      </c>
      <c r="F248" s="91">
        <v>750</v>
      </c>
      <c r="G248" s="91">
        <v>12</v>
      </c>
    </row>
    <row r="249" spans="1:7">
      <c r="A249" s="90" t="s">
        <v>215</v>
      </c>
      <c r="B249" s="91" t="s">
        <v>216</v>
      </c>
      <c r="C249" s="90" t="s">
        <v>8</v>
      </c>
      <c r="D249" s="92">
        <v>300</v>
      </c>
      <c r="E249" s="93">
        <v>39.99</v>
      </c>
      <c r="F249" s="91">
        <v>750</v>
      </c>
      <c r="G249" s="91">
        <v>12</v>
      </c>
    </row>
    <row r="250" spans="1:7">
      <c r="A250" s="90" t="s">
        <v>215</v>
      </c>
      <c r="B250" s="91" t="s">
        <v>217</v>
      </c>
      <c r="C250" s="90" t="s">
        <v>8</v>
      </c>
      <c r="D250" s="92">
        <v>420</v>
      </c>
      <c r="E250" s="93">
        <v>59.99</v>
      </c>
      <c r="F250" s="91">
        <v>750</v>
      </c>
      <c r="G250" s="91">
        <v>12</v>
      </c>
    </row>
    <row r="251" spans="1:7">
      <c r="A251" s="90" t="s">
        <v>215</v>
      </c>
      <c r="B251" s="91" t="s">
        <v>218</v>
      </c>
      <c r="C251" s="90" t="s">
        <v>8</v>
      </c>
      <c r="D251" s="92">
        <v>132</v>
      </c>
      <c r="E251" s="93">
        <v>19.989999999999998</v>
      </c>
      <c r="F251" s="91">
        <v>750</v>
      </c>
      <c r="G251" s="91">
        <v>12</v>
      </c>
    </row>
    <row r="252" spans="1:7">
      <c r="A252" s="90" t="s">
        <v>219</v>
      </c>
      <c r="B252" s="91" t="s">
        <v>19</v>
      </c>
      <c r="C252" s="90" t="s">
        <v>8</v>
      </c>
      <c r="D252" s="92">
        <v>99</v>
      </c>
      <c r="E252" s="93">
        <v>14.98</v>
      </c>
      <c r="F252" s="91">
        <v>750</v>
      </c>
      <c r="G252" s="91">
        <v>12</v>
      </c>
    </row>
    <row r="253" spans="1:7">
      <c r="A253" s="90" t="s">
        <v>220</v>
      </c>
      <c r="B253" s="91" t="s">
        <v>167</v>
      </c>
      <c r="C253" s="90" t="s">
        <v>29</v>
      </c>
      <c r="D253" s="92">
        <v>264</v>
      </c>
      <c r="E253" s="93">
        <v>22</v>
      </c>
      <c r="F253" s="91">
        <v>750</v>
      </c>
      <c r="G253" s="91">
        <v>12</v>
      </c>
    </row>
    <row r="254" spans="1:7">
      <c r="A254" s="90" t="s">
        <v>220</v>
      </c>
      <c r="B254" s="91" t="s">
        <v>221</v>
      </c>
      <c r="C254" s="90" t="s">
        <v>29</v>
      </c>
      <c r="D254" s="92">
        <v>264</v>
      </c>
      <c r="E254" s="93">
        <v>22</v>
      </c>
      <c r="F254" s="91">
        <v>750</v>
      </c>
      <c r="G254" s="91">
        <v>12</v>
      </c>
    </row>
    <row r="255" spans="1:7">
      <c r="A255" s="90" t="s">
        <v>220</v>
      </c>
      <c r="B255" s="91" t="s">
        <v>222</v>
      </c>
      <c r="C255" s="90" t="s">
        <v>29</v>
      </c>
      <c r="D255" s="92">
        <v>264</v>
      </c>
      <c r="E255" s="93">
        <v>22</v>
      </c>
      <c r="F255" s="91">
        <v>750</v>
      </c>
      <c r="G255" s="91">
        <v>12</v>
      </c>
    </row>
    <row r="256" spans="1:7">
      <c r="A256" s="90" t="s">
        <v>220</v>
      </c>
      <c r="B256" s="91" t="s">
        <v>804</v>
      </c>
      <c r="C256" s="90" t="s">
        <v>29</v>
      </c>
      <c r="D256" s="92">
        <v>264</v>
      </c>
      <c r="E256" s="93">
        <v>22</v>
      </c>
      <c r="F256" s="91">
        <v>750</v>
      </c>
      <c r="G256" s="91">
        <v>12</v>
      </c>
    </row>
    <row r="257" spans="1:7">
      <c r="A257" s="90" t="s">
        <v>220</v>
      </c>
      <c r="B257" s="91" t="s">
        <v>223</v>
      </c>
      <c r="C257" s="90" t="s">
        <v>29</v>
      </c>
      <c r="D257" s="92">
        <v>264</v>
      </c>
      <c r="E257" s="93">
        <v>22</v>
      </c>
      <c r="F257" s="91">
        <v>750</v>
      </c>
      <c r="G257" s="91">
        <v>12</v>
      </c>
    </row>
    <row r="258" spans="1:7">
      <c r="A258" s="90" t="s">
        <v>220</v>
      </c>
      <c r="B258" s="91" t="s">
        <v>224</v>
      </c>
      <c r="C258" s="90" t="s">
        <v>29</v>
      </c>
      <c r="D258" s="92">
        <v>288</v>
      </c>
      <c r="E258" s="93">
        <v>24</v>
      </c>
      <c r="F258" s="91">
        <v>750</v>
      </c>
      <c r="G258" s="91">
        <v>12</v>
      </c>
    </row>
    <row r="259" spans="1:7">
      <c r="A259" s="90" t="s">
        <v>220</v>
      </c>
      <c r="B259" s="91" t="s">
        <v>225</v>
      </c>
      <c r="C259" s="90" t="s">
        <v>29</v>
      </c>
      <c r="D259" s="92">
        <v>444</v>
      </c>
      <c r="E259" s="93">
        <v>37</v>
      </c>
      <c r="F259" s="91">
        <v>750</v>
      </c>
      <c r="G259" s="91">
        <v>12</v>
      </c>
    </row>
    <row r="260" spans="1:7">
      <c r="A260" s="90" t="s">
        <v>220</v>
      </c>
      <c r="B260" s="91" t="s">
        <v>226</v>
      </c>
      <c r="C260" s="90" t="s">
        <v>29</v>
      </c>
      <c r="D260" s="92">
        <v>444</v>
      </c>
      <c r="E260" s="93">
        <v>37</v>
      </c>
      <c r="F260" s="91">
        <v>750</v>
      </c>
      <c r="G260" s="91">
        <v>12</v>
      </c>
    </row>
    <row r="261" spans="1:7">
      <c r="A261" s="90" t="s">
        <v>784</v>
      </c>
      <c r="B261" s="91" t="s">
        <v>750</v>
      </c>
      <c r="C261" s="90" t="s">
        <v>8</v>
      </c>
      <c r="D261" s="92">
        <v>72</v>
      </c>
      <c r="E261" s="93">
        <v>9.99</v>
      </c>
      <c r="F261" s="91">
        <v>750</v>
      </c>
      <c r="G261" s="91">
        <v>12</v>
      </c>
    </row>
    <row r="262" spans="1:7">
      <c r="A262" s="90" t="s">
        <v>788</v>
      </c>
      <c r="B262" s="91" t="s">
        <v>789</v>
      </c>
      <c r="C262" s="90" t="s">
        <v>8</v>
      </c>
      <c r="D262" s="92">
        <v>48</v>
      </c>
      <c r="E262" s="93">
        <v>12.99</v>
      </c>
      <c r="F262" s="91">
        <v>750</v>
      </c>
      <c r="G262" s="91">
        <v>6</v>
      </c>
    </row>
    <row r="263" spans="1:7">
      <c r="A263" s="90" t="s">
        <v>295</v>
      </c>
      <c r="B263" s="91" t="s">
        <v>11</v>
      </c>
      <c r="C263" s="90" t="s">
        <v>8</v>
      </c>
      <c r="D263" s="92">
        <v>108</v>
      </c>
      <c r="E263" s="93">
        <v>14.98</v>
      </c>
      <c r="F263" s="91">
        <v>750</v>
      </c>
      <c r="G263" s="91">
        <v>12</v>
      </c>
    </row>
    <row r="264" spans="1:7">
      <c r="A264" s="90" t="s">
        <v>227</v>
      </c>
      <c r="B264" s="91" t="s">
        <v>228</v>
      </c>
      <c r="C264" s="90" t="s">
        <v>8</v>
      </c>
      <c r="D264" s="92">
        <v>108</v>
      </c>
      <c r="E264" s="93">
        <v>14.99</v>
      </c>
      <c r="F264" s="91">
        <v>750</v>
      </c>
      <c r="G264" s="91">
        <v>12</v>
      </c>
    </row>
    <row r="265" spans="1:7">
      <c r="A265" s="90" t="s">
        <v>229</v>
      </c>
      <c r="B265" s="91" t="s">
        <v>230</v>
      </c>
      <c r="C265" s="90" t="s">
        <v>8</v>
      </c>
      <c r="D265" s="92">
        <v>90</v>
      </c>
      <c r="E265" s="93">
        <v>12.99</v>
      </c>
      <c r="F265" s="91">
        <v>750</v>
      </c>
      <c r="G265" s="91">
        <v>12</v>
      </c>
    </row>
    <row r="266" spans="1:7">
      <c r="A266" s="90" t="s">
        <v>229</v>
      </c>
      <c r="B266" s="91" t="s">
        <v>231</v>
      </c>
      <c r="C266" s="90" t="s">
        <v>8</v>
      </c>
      <c r="D266" s="92">
        <v>90</v>
      </c>
      <c r="E266" s="93">
        <v>12.99</v>
      </c>
      <c r="F266" s="91">
        <v>750</v>
      </c>
      <c r="G266" s="91">
        <v>12</v>
      </c>
    </row>
    <row r="267" spans="1:7">
      <c r="A267" s="90" t="s">
        <v>229</v>
      </c>
      <c r="B267" s="91" t="s">
        <v>494</v>
      </c>
      <c r="C267" s="90" t="s">
        <v>8</v>
      </c>
      <c r="D267" s="92">
        <v>108</v>
      </c>
      <c r="E267" s="93">
        <v>14.99</v>
      </c>
      <c r="F267" s="91">
        <v>750</v>
      </c>
      <c r="G267" s="91">
        <v>12</v>
      </c>
    </row>
    <row r="268" spans="1:7">
      <c r="A268" s="90" t="s">
        <v>229</v>
      </c>
      <c r="B268" s="91" t="s">
        <v>232</v>
      </c>
      <c r="C268" s="90" t="s">
        <v>8</v>
      </c>
      <c r="D268" s="92">
        <v>102</v>
      </c>
      <c r="E268" s="93">
        <v>16.98</v>
      </c>
      <c r="F268" s="91">
        <v>750</v>
      </c>
      <c r="G268" s="91">
        <v>12</v>
      </c>
    </row>
    <row r="269" spans="1:7">
      <c r="A269" s="90" t="s">
        <v>229</v>
      </c>
      <c r="B269" s="91" t="s">
        <v>17</v>
      </c>
      <c r="C269" s="90" t="s">
        <v>8</v>
      </c>
      <c r="D269" s="92">
        <v>96</v>
      </c>
      <c r="E269" s="93">
        <v>15.98</v>
      </c>
      <c r="F269" s="91">
        <v>750</v>
      </c>
      <c r="G269" s="91">
        <v>12</v>
      </c>
    </row>
    <row r="270" spans="1:7">
      <c r="A270" s="90" t="s">
        <v>229</v>
      </c>
      <c r="B270" s="91" t="s">
        <v>190</v>
      </c>
      <c r="C270" s="90" t="s">
        <v>8</v>
      </c>
      <c r="D270" s="92">
        <v>120</v>
      </c>
      <c r="E270" s="93">
        <v>19.989999999999998</v>
      </c>
      <c r="F270" s="91">
        <v>750</v>
      </c>
      <c r="G270" s="91">
        <v>12</v>
      </c>
    </row>
    <row r="271" spans="1:7">
      <c r="A271" s="90" t="s">
        <v>233</v>
      </c>
      <c r="B271" s="94" t="s">
        <v>234</v>
      </c>
      <c r="C271" s="90">
        <v>2016</v>
      </c>
      <c r="D271" s="92">
        <v>30</v>
      </c>
      <c r="E271" s="93">
        <v>9.99</v>
      </c>
      <c r="F271" s="91">
        <v>750</v>
      </c>
      <c r="G271" s="91">
        <v>6</v>
      </c>
    </row>
    <row r="272" spans="1:7">
      <c r="A272" s="90" t="s">
        <v>233</v>
      </c>
      <c r="B272" s="94" t="s">
        <v>234</v>
      </c>
      <c r="C272" s="90">
        <v>2020</v>
      </c>
      <c r="D272" s="92">
        <v>120</v>
      </c>
      <c r="E272" s="93">
        <v>29.99</v>
      </c>
      <c r="F272" s="91">
        <v>750</v>
      </c>
      <c r="G272" s="91">
        <v>6</v>
      </c>
    </row>
    <row r="273" spans="1:7">
      <c r="A273" s="90" t="s">
        <v>233</v>
      </c>
      <c r="B273" s="94" t="s">
        <v>235</v>
      </c>
      <c r="C273" s="90">
        <v>2015</v>
      </c>
      <c r="D273" s="92">
        <v>160</v>
      </c>
      <c r="E273" s="93">
        <v>19.989999999999998</v>
      </c>
      <c r="F273" s="91">
        <v>750</v>
      </c>
      <c r="G273" s="91">
        <v>12</v>
      </c>
    </row>
    <row r="274" spans="1:7">
      <c r="A274" s="90" t="s">
        <v>233</v>
      </c>
      <c r="B274" s="94" t="s">
        <v>235</v>
      </c>
      <c r="C274" s="90">
        <v>2018</v>
      </c>
      <c r="D274" s="92">
        <v>120</v>
      </c>
      <c r="E274" s="93">
        <v>29.99</v>
      </c>
      <c r="F274" s="91">
        <v>750</v>
      </c>
      <c r="G274" s="91">
        <v>6</v>
      </c>
    </row>
    <row r="275" spans="1:7">
      <c r="A275" s="90" t="s">
        <v>233</v>
      </c>
      <c r="B275" s="94" t="s">
        <v>236</v>
      </c>
      <c r="C275" s="90">
        <v>2018</v>
      </c>
      <c r="D275" s="92">
        <v>180</v>
      </c>
      <c r="E275" s="93">
        <v>44.99</v>
      </c>
      <c r="F275" s="91">
        <v>750</v>
      </c>
      <c r="G275" s="91">
        <v>6</v>
      </c>
    </row>
    <row r="276" spans="1:7">
      <c r="A276" s="90" t="s">
        <v>233</v>
      </c>
      <c r="B276" s="94" t="s">
        <v>237</v>
      </c>
      <c r="C276" s="90">
        <v>2012</v>
      </c>
      <c r="D276" s="92">
        <v>210</v>
      </c>
      <c r="E276" s="93">
        <v>49.99</v>
      </c>
      <c r="F276" s="91">
        <v>750</v>
      </c>
      <c r="G276" s="91">
        <v>6</v>
      </c>
    </row>
    <row r="277" spans="1:7">
      <c r="A277" s="90" t="s">
        <v>233</v>
      </c>
      <c r="B277" s="94" t="s">
        <v>237</v>
      </c>
      <c r="C277" s="90">
        <v>2013</v>
      </c>
      <c r="D277" s="92">
        <v>180</v>
      </c>
      <c r="E277" s="93">
        <v>44.99</v>
      </c>
      <c r="F277" s="91">
        <v>750</v>
      </c>
      <c r="G277" s="91">
        <v>6</v>
      </c>
    </row>
    <row r="278" spans="1:7">
      <c r="A278" s="90" t="s">
        <v>233</v>
      </c>
      <c r="B278" s="94" t="s">
        <v>237</v>
      </c>
      <c r="C278" s="90">
        <v>2017</v>
      </c>
      <c r="D278" s="92">
        <v>240</v>
      </c>
      <c r="E278" s="93">
        <v>59.99</v>
      </c>
      <c r="F278" s="91">
        <v>750</v>
      </c>
      <c r="G278" s="91">
        <v>6</v>
      </c>
    </row>
    <row r="279" spans="1:7">
      <c r="A279" s="90" t="s">
        <v>233</v>
      </c>
      <c r="B279" s="94" t="s">
        <v>238</v>
      </c>
      <c r="C279" s="90">
        <v>2016</v>
      </c>
      <c r="D279" s="92">
        <v>240</v>
      </c>
      <c r="E279" s="93">
        <v>59.99</v>
      </c>
      <c r="F279" s="91">
        <v>750</v>
      </c>
      <c r="G279" s="91">
        <v>6</v>
      </c>
    </row>
    <row r="280" spans="1:7">
      <c r="A280" s="90" t="s">
        <v>806</v>
      </c>
      <c r="B280" s="91" t="s">
        <v>807</v>
      </c>
      <c r="C280" s="90" t="s">
        <v>8</v>
      </c>
      <c r="D280" s="92">
        <v>120</v>
      </c>
      <c r="E280" s="93">
        <v>16.98</v>
      </c>
      <c r="F280" s="91">
        <v>750</v>
      </c>
      <c r="G280" s="91">
        <v>12</v>
      </c>
    </row>
    <row r="281" spans="1:7">
      <c r="A281" s="90" t="s">
        <v>806</v>
      </c>
      <c r="B281" s="91" t="s">
        <v>808</v>
      </c>
      <c r="C281" s="90" t="s">
        <v>8</v>
      </c>
      <c r="D281" s="92">
        <v>144</v>
      </c>
      <c r="E281" s="93">
        <v>19.98</v>
      </c>
      <c r="F281" s="91">
        <v>750</v>
      </c>
      <c r="G281" s="91">
        <v>12</v>
      </c>
    </row>
    <row r="282" spans="1:7">
      <c r="A282" s="90" t="s">
        <v>806</v>
      </c>
      <c r="B282" s="91" t="s">
        <v>809</v>
      </c>
      <c r="C282" s="90" t="s">
        <v>8</v>
      </c>
      <c r="D282" s="92">
        <v>300</v>
      </c>
      <c r="E282" s="93">
        <v>39.979999999999997</v>
      </c>
      <c r="F282" s="91">
        <v>750</v>
      </c>
      <c r="G282" s="91">
        <v>12</v>
      </c>
    </row>
    <row r="283" spans="1:7">
      <c r="A283" s="90" t="s">
        <v>810</v>
      </c>
      <c r="B283" s="91" t="s">
        <v>216</v>
      </c>
      <c r="C283" s="90" t="s">
        <v>8</v>
      </c>
      <c r="D283" s="92">
        <v>360</v>
      </c>
      <c r="E283" s="93">
        <v>49.98</v>
      </c>
      <c r="F283" s="91">
        <v>750</v>
      </c>
      <c r="G283" s="91">
        <v>12</v>
      </c>
    </row>
    <row r="284" spans="1:7">
      <c r="A284" s="90" t="s">
        <v>544</v>
      </c>
      <c r="B284" s="91" t="s">
        <v>545</v>
      </c>
      <c r="C284" s="90" t="s">
        <v>8</v>
      </c>
      <c r="D284" s="92">
        <v>60</v>
      </c>
      <c r="E284" s="93">
        <v>9.98</v>
      </c>
      <c r="F284" s="91">
        <v>750</v>
      </c>
      <c r="G284" s="91">
        <v>12</v>
      </c>
    </row>
    <row r="285" spans="1:7">
      <c r="A285" s="90" t="s">
        <v>629</v>
      </c>
      <c r="B285" s="91" t="s">
        <v>630</v>
      </c>
      <c r="C285" s="90" t="s">
        <v>8</v>
      </c>
      <c r="D285" s="92">
        <v>240</v>
      </c>
      <c r="E285" s="93">
        <v>29.98</v>
      </c>
      <c r="F285" s="91">
        <v>750</v>
      </c>
      <c r="G285" s="91">
        <v>12</v>
      </c>
    </row>
    <row r="286" spans="1:7">
      <c r="A286" s="90" t="s">
        <v>811</v>
      </c>
      <c r="B286" s="91" t="s">
        <v>10</v>
      </c>
      <c r="C286" s="90" t="s">
        <v>8</v>
      </c>
      <c r="D286" s="92">
        <v>90</v>
      </c>
      <c r="E286" s="93">
        <v>14.98</v>
      </c>
      <c r="F286" s="91">
        <v>750</v>
      </c>
      <c r="G286" s="91">
        <v>12</v>
      </c>
    </row>
    <row r="287" spans="1:7">
      <c r="A287" s="90" t="s">
        <v>430</v>
      </c>
      <c r="B287" s="91" t="s">
        <v>431</v>
      </c>
      <c r="C287" s="90" t="s">
        <v>8</v>
      </c>
      <c r="D287" s="92">
        <v>90</v>
      </c>
      <c r="E287" s="93">
        <v>14.98</v>
      </c>
      <c r="F287" s="91">
        <v>750</v>
      </c>
      <c r="G287" s="91">
        <v>12</v>
      </c>
    </row>
    <row r="288" spans="1:7">
      <c r="A288" s="90" t="s">
        <v>430</v>
      </c>
      <c r="B288" s="91" t="s">
        <v>434</v>
      </c>
      <c r="C288" s="90" t="s">
        <v>8</v>
      </c>
      <c r="D288" s="92">
        <v>90</v>
      </c>
      <c r="E288" s="93">
        <v>14.98</v>
      </c>
      <c r="F288" s="91">
        <v>750</v>
      </c>
      <c r="G288" s="91">
        <v>12</v>
      </c>
    </row>
    <row r="289" spans="1:7">
      <c r="A289" s="90" t="s">
        <v>430</v>
      </c>
      <c r="B289" s="91" t="s">
        <v>433</v>
      </c>
      <c r="C289" s="90" t="s">
        <v>8</v>
      </c>
      <c r="D289" s="92">
        <v>60</v>
      </c>
      <c r="E289" s="93">
        <v>12.98</v>
      </c>
      <c r="F289" s="91">
        <v>750</v>
      </c>
      <c r="G289" s="91">
        <v>12</v>
      </c>
    </row>
    <row r="290" spans="1:7">
      <c r="A290" s="90" t="s">
        <v>430</v>
      </c>
      <c r="B290" s="91" t="s">
        <v>432</v>
      </c>
      <c r="C290" s="90" t="s">
        <v>8</v>
      </c>
      <c r="D290" s="92">
        <v>60</v>
      </c>
      <c r="E290" s="93">
        <v>12.98</v>
      </c>
      <c r="F290" s="91">
        <v>750</v>
      </c>
      <c r="G290" s="91">
        <v>12</v>
      </c>
    </row>
    <row r="291" spans="1:7">
      <c r="A291" s="90" t="s">
        <v>430</v>
      </c>
      <c r="B291" s="91" t="s">
        <v>835</v>
      </c>
      <c r="C291" s="90" t="s">
        <v>8</v>
      </c>
      <c r="D291" s="92">
        <v>60</v>
      </c>
      <c r="E291" s="93">
        <v>12.98</v>
      </c>
      <c r="F291" s="91">
        <v>750</v>
      </c>
      <c r="G291" s="91">
        <v>12</v>
      </c>
    </row>
    <row r="292" spans="1:7">
      <c r="A292" s="90" t="s">
        <v>430</v>
      </c>
      <c r="B292" s="91" t="s">
        <v>836</v>
      </c>
      <c r="C292" s="90" t="s">
        <v>8</v>
      </c>
      <c r="D292" s="92">
        <v>60</v>
      </c>
      <c r="E292" s="93">
        <v>12.98</v>
      </c>
      <c r="F292" s="91">
        <v>750</v>
      </c>
      <c r="G292" s="91">
        <v>12</v>
      </c>
    </row>
    <row r="293" spans="1:7">
      <c r="A293" s="90" t="s">
        <v>430</v>
      </c>
      <c r="B293" s="91" t="s">
        <v>586</v>
      </c>
      <c r="C293" s="90" t="s">
        <v>8</v>
      </c>
      <c r="D293" s="92">
        <v>78</v>
      </c>
      <c r="E293" s="93">
        <v>12.99</v>
      </c>
      <c r="F293" s="91">
        <v>750</v>
      </c>
      <c r="G293" s="91">
        <v>12</v>
      </c>
    </row>
    <row r="294" spans="1:7">
      <c r="A294" s="90" t="s">
        <v>430</v>
      </c>
      <c r="B294" s="91" t="s">
        <v>587</v>
      </c>
      <c r="C294" s="90" t="s">
        <v>8</v>
      </c>
      <c r="D294" s="92">
        <v>120</v>
      </c>
      <c r="E294" s="93">
        <v>19.989999999999998</v>
      </c>
      <c r="F294" s="91">
        <v>750</v>
      </c>
      <c r="G294" s="91">
        <v>12</v>
      </c>
    </row>
    <row r="295" spans="1:7">
      <c r="A295" s="90" t="s">
        <v>430</v>
      </c>
      <c r="B295" s="91" t="s">
        <v>587</v>
      </c>
      <c r="C295" s="90">
        <v>2016</v>
      </c>
      <c r="D295" s="92">
        <v>144</v>
      </c>
      <c r="E295" s="93">
        <v>19.989999999999998</v>
      </c>
      <c r="F295" s="91">
        <v>750</v>
      </c>
      <c r="G295" s="91">
        <v>12</v>
      </c>
    </row>
    <row r="296" spans="1:7">
      <c r="A296" s="90" t="s">
        <v>430</v>
      </c>
      <c r="B296" s="91" t="s">
        <v>588</v>
      </c>
      <c r="C296" s="90" t="s">
        <v>8</v>
      </c>
      <c r="D296" s="92">
        <v>60</v>
      </c>
      <c r="E296" s="93">
        <v>19.989999999999998</v>
      </c>
      <c r="F296" s="91">
        <v>750</v>
      </c>
      <c r="G296" s="91">
        <v>6</v>
      </c>
    </row>
    <row r="297" spans="1:7">
      <c r="A297" s="90" t="s">
        <v>430</v>
      </c>
      <c r="B297" s="91" t="s">
        <v>643</v>
      </c>
      <c r="C297" s="90" t="s">
        <v>8</v>
      </c>
      <c r="D297" s="92">
        <v>90</v>
      </c>
      <c r="E297" s="93">
        <v>14.98</v>
      </c>
      <c r="F297" s="91">
        <v>750</v>
      </c>
      <c r="G297" s="91">
        <v>12</v>
      </c>
    </row>
    <row r="298" spans="1:7">
      <c r="A298" s="90" t="s">
        <v>430</v>
      </c>
      <c r="B298" s="91" t="s">
        <v>644</v>
      </c>
      <c r="C298" s="90" t="s">
        <v>8</v>
      </c>
      <c r="D298" s="92">
        <v>90</v>
      </c>
      <c r="E298" s="93">
        <v>14.98</v>
      </c>
      <c r="F298" s="91">
        <v>750</v>
      </c>
      <c r="G298" s="91">
        <v>12</v>
      </c>
    </row>
    <row r="299" spans="1:7">
      <c r="A299" s="90" t="s">
        <v>430</v>
      </c>
      <c r="B299" s="91" t="s">
        <v>645</v>
      </c>
      <c r="C299" s="90" t="s">
        <v>8</v>
      </c>
      <c r="D299" s="92">
        <v>120</v>
      </c>
      <c r="E299" s="93">
        <v>16.98</v>
      </c>
      <c r="F299" s="91">
        <v>750</v>
      </c>
      <c r="G299" s="91">
        <v>12</v>
      </c>
    </row>
    <row r="300" spans="1:7">
      <c r="A300" s="90" t="s">
        <v>430</v>
      </c>
      <c r="B300" s="91" t="s">
        <v>963</v>
      </c>
      <c r="C300" s="90" t="s">
        <v>8</v>
      </c>
      <c r="D300" s="92">
        <v>54</v>
      </c>
      <c r="E300" s="93">
        <v>15.99</v>
      </c>
      <c r="F300" s="91">
        <v>750</v>
      </c>
      <c r="G300" s="91">
        <v>6</v>
      </c>
    </row>
    <row r="301" spans="1:7">
      <c r="A301" s="90" t="s">
        <v>569</v>
      </c>
      <c r="B301" s="91" t="s">
        <v>95</v>
      </c>
      <c r="C301" s="90" t="s">
        <v>8</v>
      </c>
      <c r="D301" s="92">
        <v>24</v>
      </c>
      <c r="E301" s="93">
        <v>3.99</v>
      </c>
      <c r="F301" s="91">
        <v>750</v>
      </c>
      <c r="G301" s="91">
        <v>12</v>
      </c>
    </row>
    <row r="302" spans="1:7">
      <c r="A302" s="90" t="s">
        <v>569</v>
      </c>
      <c r="B302" s="91" t="s">
        <v>94</v>
      </c>
      <c r="C302" s="90" t="s">
        <v>8</v>
      </c>
      <c r="D302" s="92">
        <v>30</v>
      </c>
      <c r="E302" s="93">
        <v>3.99</v>
      </c>
      <c r="F302" s="91">
        <v>750</v>
      </c>
      <c r="G302" s="91">
        <v>12</v>
      </c>
    </row>
    <row r="303" spans="1:7">
      <c r="A303" s="90" t="s">
        <v>546</v>
      </c>
      <c r="B303" s="91" t="s">
        <v>547</v>
      </c>
      <c r="C303" s="90" t="s">
        <v>8</v>
      </c>
      <c r="D303" s="92">
        <v>96</v>
      </c>
      <c r="E303" s="93">
        <v>15.98</v>
      </c>
      <c r="F303" s="91">
        <v>750</v>
      </c>
      <c r="G303" s="91">
        <v>12</v>
      </c>
    </row>
    <row r="304" spans="1:7">
      <c r="A304" s="90" t="s">
        <v>241</v>
      </c>
      <c r="B304" s="91" t="s">
        <v>242</v>
      </c>
      <c r="C304" s="90" t="s">
        <v>8</v>
      </c>
      <c r="D304" s="92">
        <v>78</v>
      </c>
      <c r="E304" s="93">
        <v>12.99</v>
      </c>
      <c r="F304" s="91">
        <v>750</v>
      </c>
      <c r="G304" s="91">
        <v>12</v>
      </c>
    </row>
    <row r="305" spans="1:7">
      <c r="A305" s="90" t="s">
        <v>241</v>
      </c>
      <c r="B305" s="91" t="s">
        <v>243</v>
      </c>
      <c r="C305" s="90" t="s">
        <v>8</v>
      </c>
      <c r="D305" s="92">
        <v>78</v>
      </c>
      <c r="E305" s="93">
        <v>12.99</v>
      </c>
      <c r="F305" s="91">
        <v>750</v>
      </c>
      <c r="G305" s="91">
        <v>12</v>
      </c>
    </row>
    <row r="306" spans="1:7">
      <c r="A306" s="90" t="s">
        <v>241</v>
      </c>
      <c r="B306" s="91" t="s">
        <v>244</v>
      </c>
      <c r="C306" s="90" t="s">
        <v>8</v>
      </c>
      <c r="D306" s="92">
        <v>108</v>
      </c>
      <c r="E306" s="93">
        <v>14.99</v>
      </c>
      <c r="F306" s="91">
        <v>750</v>
      </c>
      <c r="G306" s="91">
        <v>12</v>
      </c>
    </row>
    <row r="307" spans="1:7">
      <c r="A307" s="90" t="s">
        <v>241</v>
      </c>
      <c r="B307" s="91" t="s">
        <v>191</v>
      </c>
      <c r="C307" s="90" t="s">
        <v>8</v>
      </c>
      <c r="D307" s="92">
        <v>108</v>
      </c>
      <c r="E307" s="93">
        <v>14.99</v>
      </c>
      <c r="F307" s="91">
        <v>750</v>
      </c>
      <c r="G307" s="91">
        <v>12</v>
      </c>
    </row>
    <row r="308" spans="1:7">
      <c r="A308" s="90" t="s">
        <v>245</v>
      </c>
      <c r="B308" s="91" t="s">
        <v>92</v>
      </c>
      <c r="C308" s="90" t="s">
        <v>8</v>
      </c>
      <c r="D308" s="92">
        <v>78</v>
      </c>
      <c r="E308" s="93">
        <v>12.99</v>
      </c>
      <c r="F308" s="91">
        <v>750</v>
      </c>
      <c r="G308" s="91">
        <v>12</v>
      </c>
    </row>
    <row r="309" spans="1:7">
      <c r="A309" s="90" t="s">
        <v>246</v>
      </c>
      <c r="B309" s="91" t="s">
        <v>171</v>
      </c>
      <c r="C309" s="90" t="s">
        <v>8</v>
      </c>
      <c r="D309" s="92">
        <v>132</v>
      </c>
      <c r="E309" s="93">
        <v>19.989999999999998</v>
      </c>
      <c r="F309" s="91">
        <v>750</v>
      </c>
      <c r="G309" s="91">
        <v>12</v>
      </c>
    </row>
    <row r="310" spans="1:7">
      <c r="A310" s="90" t="s">
        <v>246</v>
      </c>
      <c r="B310" s="91" t="s">
        <v>170</v>
      </c>
      <c r="C310" s="90" t="s">
        <v>8</v>
      </c>
      <c r="D310" s="92">
        <v>108</v>
      </c>
      <c r="E310" s="93">
        <v>24.99</v>
      </c>
      <c r="F310" s="91">
        <v>750</v>
      </c>
      <c r="G310" s="91">
        <v>12</v>
      </c>
    </row>
    <row r="311" spans="1:7">
      <c r="A311" s="90" t="s">
        <v>495</v>
      </c>
      <c r="B311" s="91" t="s">
        <v>496</v>
      </c>
      <c r="C311" s="90" t="s">
        <v>8</v>
      </c>
      <c r="D311" s="92">
        <v>160</v>
      </c>
      <c r="E311" s="93">
        <v>24.98</v>
      </c>
      <c r="F311" s="91">
        <v>750</v>
      </c>
      <c r="G311" s="91">
        <v>12</v>
      </c>
    </row>
    <row r="312" spans="1:7">
      <c r="A312" s="90" t="s">
        <v>633</v>
      </c>
      <c r="B312" s="91" t="s">
        <v>634</v>
      </c>
      <c r="C312" s="90" t="s">
        <v>8</v>
      </c>
      <c r="D312" s="92">
        <v>108</v>
      </c>
      <c r="E312" s="93">
        <v>14.98</v>
      </c>
      <c r="F312" s="91">
        <v>750</v>
      </c>
      <c r="G312" s="91">
        <v>12</v>
      </c>
    </row>
    <row r="313" spans="1:7">
      <c r="A313" s="90" t="s">
        <v>633</v>
      </c>
      <c r="B313" s="91" t="s">
        <v>635</v>
      </c>
      <c r="C313" s="90" t="s">
        <v>8</v>
      </c>
      <c r="D313" s="92">
        <v>120</v>
      </c>
      <c r="E313" s="93">
        <v>16.98</v>
      </c>
      <c r="F313" s="91">
        <v>750</v>
      </c>
      <c r="G313" s="91">
        <v>12</v>
      </c>
    </row>
    <row r="314" spans="1:7">
      <c r="A314" s="90" t="s">
        <v>247</v>
      </c>
      <c r="B314" s="91" t="s">
        <v>248</v>
      </c>
      <c r="C314" s="90">
        <v>2020</v>
      </c>
      <c r="D314" s="92">
        <v>24</v>
      </c>
      <c r="E314" s="93">
        <v>9.98</v>
      </c>
      <c r="F314" s="91">
        <v>750</v>
      </c>
      <c r="G314" s="91">
        <v>12</v>
      </c>
    </row>
    <row r="315" spans="1:7">
      <c r="A315" s="90" t="s">
        <v>247</v>
      </c>
      <c r="B315" s="91" t="s">
        <v>248</v>
      </c>
      <c r="C315" s="90" t="s">
        <v>8</v>
      </c>
      <c r="D315" s="92">
        <v>90</v>
      </c>
      <c r="E315" s="93">
        <v>14.98</v>
      </c>
      <c r="F315" s="91">
        <v>750</v>
      </c>
      <c r="G315" s="91">
        <v>12</v>
      </c>
    </row>
    <row r="316" spans="1:7">
      <c r="A316" s="90" t="s">
        <v>435</v>
      </c>
      <c r="B316" s="91" t="s">
        <v>437</v>
      </c>
      <c r="C316" s="90" t="s">
        <v>8</v>
      </c>
      <c r="D316" s="92">
        <v>60</v>
      </c>
      <c r="E316" s="93">
        <v>9.98</v>
      </c>
      <c r="F316" s="91">
        <v>750</v>
      </c>
      <c r="G316" s="91">
        <v>12</v>
      </c>
    </row>
    <row r="317" spans="1:7">
      <c r="A317" s="90" t="s">
        <v>435</v>
      </c>
      <c r="B317" s="91" t="s">
        <v>436</v>
      </c>
      <c r="C317" s="90">
        <v>2019</v>
      </c>
      <c r="D317" s="92">
        <v>36</v>
      </c>
      <c r="E317" s="93">
        <v>9.98</v>
      </c>
      <c r="F317" s="91">
        <v>1500</v>
      </c>
      <c r="G317" s="91">
        <v>6</v>
      </c>
    </row>
    <row r="318" spans="1:7">
      <c r="A318" s="90" t="s">
        <v>435</v>
      </c>
      <c r="B318" s="91" t="s">
        <v>436</v>
      </c>
      <c r="C318" s="90" t="s">
        <v>8</v>
      </c>
      <c r="D318" s="92">
        <v>45</v>
      </c>
      <c r="E318" s="93">
        <v>9.98</v>
      </c>
      <c r="F318" s="91">
        <v>1500</v>
      </c>
      <c r="G318" s="91">
        <v>6</v>
      </c>
    </row>
    <row r="319" spans="1:7">
      <c r="A319" s="90" t="s">
        <v>249</v>
      </c>
      <c r="B319" s="91" t="s">
        <v>619</v>
      </c>
      <c r="C319" s="90" t="s">
        <v>8</v>
      </c>
      <c r="D319" s="92">
        <v>360</v>
      </c>
      <c r="E319" s="93">
        <v>49.99</v>
      </c>
      <c r="F319" s="91">
        <v>750</v>
      </c>
      <c r="G319" s="91">
        <v>12</v>
      </c>
    </row>
    <row r="320" spans="1:7">
      <c r="A320" s="90" t="s">
        <v>249</v>
      </c>
      <c r="B320" s="91" t="s">
        <v>620</v>
      </c>
      <c r="C320" s="90" t="s">
        <v>8</v>
      </c>
      <c r="D320" s="92">
        <v>240</v>
      </c>
      <c r="E320" s="93">
        <v>29.98</v>
      </c>
      <c r="F320" s="91">
        <v>750</v>
      </c>
      <c r="G320" s="91">
        <v>12</v>
      </c>
    </row>
    <row r="321" spans="1:7">
      <c r="A321" s="90" t="s">
        <v>250</v>
      </c>
      <c r="B321" s="91" t="s">
        <v>95</v>
      </c>
      <c r="C321" s="90" t="s">
        <v>8</v>
      </c>
      <c r="D321" s="92">
        <v>48</v>
      </c>
      <c r="E321" s="93">
        <v>6.99</v>
      </c>
      <c r="F321" s="91">
        <v>750</v>
      </c>
      <c r="G321" s="91">
        <v>12</v>
      </c>
    </row>
    <row r="322" spans="1:7">
      <c r="A322" s="90" t="s">
        <v>250</v>
      </c>
      <c r="B322" s="91" t="s">
        <v>251</v>
      </c>
      <c r="C322" s="90" t="s">
        <v>8</v>
      </c>
      <c r="D322" s="92">
        <v>60</v>
      </c>
      <c r="E322" s="93">
        <v>9.99</v>
      </c>
      <c r="F322" s="91">
        <v>750</v>
      </c>
      <c r="G322" s="91">
        <v>12</v>
      </c>
    </row>
    <row r="323" spans="1:7">
      <c r="A323" s="90" t="s">
        <v>497</v>
      </c>
      <c r="B323" s="91" t="s">
        <v>498</v>
      </c>
      <c r="C323" s="90" t="s">
        <v>8</v>
      </c>
      <c r="D323" s="92">
        <v>24</v>
      </c>
      <c r="E323" s="93">
        <v>2.99</v>
      </c>
      <c r="F323" s="91">
        <v>750</v>
      </c>
      <c r="G323" s="91">
        <v>12</v>
      </c>
    </row>
    <row r="324" spans="1:7">
      <c r="A324" s="90" t="s">
        <v>252</v>
      </c>
      <c r="B324" s="91" t="s">
        <v>91</v>
      </c>
      <c r="C324" s="90" t="s">
        <v>8</v>
      </c>
      <c r="D324" s="92">
        <v>30</v>
      </c>
      <c r="E324" s="93">
        <v>30</v>
      </c>
      <c r="F324" s="91" t="s">
        <v>253</v>
      </c>
      <c r="G324" s="91">
        <v>1</v>
      </c>
    </row>
    <row r="325" spans="1:7">
      <c r="A325" s="90" t="s">
        <v>252</v>
      </c>
      <c r="B325" s="91" t="s">
        <v>11</v>
      </c>
      <c r="C325" s="90" t="s">
        <v>8</v>
      </c>
      <c r="D325" s="92">
        <v>30</v>
      </c>
      <c r="E325" s="93">
        <v>30</v>
      </c>
      <c r="F325" s="91" t="s">
        <v>253</v>
      </c>
      <c r="G325" s="91">
        <v>1</v>
      </c>
    </row>
    <row r="326" spans="1:7">
      <c r="A326" s="90" t="s">
        <v>252</v>
      </c>
      <c r="B326" s="91" t="s">
        <v>254</v>
      </c>
      <c r="C326" s="90" t="s">
        <v>8</v>
      </c>
      <c r="D326" s="92">
        <v>30</v>
      </c>
      <c r="E326" s="93">
        <v>30</v>
      </c>
      <c r="F326" s="91" t="s">
        <v>253</v>
      </c>
      <c r="G326" s="91">
        <v>1</v>
      </c>
    </row>
    <row r="327" spans="1:7">
      <c r="A327" s="90" t="s">
        <v>252</v>
      </c>
      <c r="B327" s="91" t="s">
        <v>186</v>
      </c>
      <c r="C327" s="90" t="s">
        <v>8</v>
      </c>
      <c r="D327" s="92">
        <v>30</v>
      </c>
      <c r="E327" s="93">
        <v>30</v>
      </c>
      <c r="F327" s="91" t="s">
        <v>253</v>
      </c>
      <c r="G327" s="91">
        <v>1</v>
      </c>
    </row>
    <row r="328" spans="1:7">
      <c r="A328" s="90" t="s">
        <v>255</v>
      </c>
      <c r="B328" s="91" t="s">
        <v>256</v>
      </c>
      <c r="C328" s="90" t="s">
        <v>8</v>
      </c>
      <c r="D328" s="92">
        <v>90</v>
      </c>
      <c r="E328" s="93">
        <v>14.99</v>
      </c>
      <c r="F328" s="91">
        <v>750</v>
      </c>
      <c r="G328" s="91">
        <v>12</v>
      </c>
    </row>
    <row r="329" spans="1:7">
      <c r="A329" s="90" t="s">
        <v>257</v>
      </c>
      <c r="B329" s="91" t="s">
        <v>258</v>
      </c>
      <c r="C329" s="90" t="s">
        <v>8</v>
      </c>
      <c r="D329" s="92">
        <v>48</v>
      </c>
      <c r="E329" s="93">
        <v>8.98</v>
      </c>
      <c r="F329" s="91">
        <v>750</v>
      </c>
      <c r="G329" s="91">
        <v>12</v>
      </c>
    </row>
    <row r="330" spans="1:7">
      <c r="A330" s="90" t="s">
        <v>259</v>
      </c>
      <c r="B330" s="91" t="s">
        <v>260</v>
      </c>
      <c r="C330" s="90" t="s">
        <v>8</v>
      </c>
      <c r="D330" s="92">
        <v>60</v>
      </c>
      <c r="E330" s="93">
        <v>8.98</v>
      </c>
      <c r="F330" s="91">
        <v>750</v>
      </c>
      <c r="G330" s="91">
        <v>12</v>
      </c>
    </row>
    <row r="331" spans="1:7">
      <c r="A331" s="90" t="s">
        <v>259</v>
      </c>
      <c r="B331" s="91" t="s">
        <v>261</v>
      </c>
      <c r="C331" s="90" t="s">
        <v>8</v>
      </c>
      <c r="D331" s="92">
        <v>60</v>
      </c>
      <c r="E331" s="93">
        <v>8.98</v>
      </c>
      <c r="F331" s="91">
        <v>750</v>
      </c>
      <c r="G331" s="91">
        <v>12</v>
      </c>
    </row>
    <row r="332" spans="1:7">
      <c r="A332" s="90" t="s">
        <v>259</v>
      </c>
      <c r="B332" s="91" t="s">
        <v>262</v>
      </c>
      <c r="C332" s="90" t="s">
        <v>8</v>
      </c>
      <c r="D332" s="92">
        <v>60</v>
      </c>
      <c r="E332" s="93">
        <v>9.98</v>
      </c>
      <c r="F332" s="91">
        <v>750</v>
      </c>
      <c r="G332" s="91">
        <v>12</v>
      </c>
    </row>
    <row r="333" spans="1:7">
      <c r="A333" s="90" t="s">
        <v>631</v>
      </c>
      <c r="B333" s="91" t="s">
        <v>13</v>
      </c>
      <c r="C333" s="90" t="s">
        <v>8</v>
      </c>
      <c r="D333" s="92">
        <v>300</v>
      </c>
      <c r="E333" s="93">
        <v>39.979999999999997</v>
      </c>
      <c r="F333" s="91">
        <v>750</v>
      </c>
      <c r="G333" s="91">
        <v>12</v>
      </c>
    </row>
    <row r="334" spans="1:7">
      <c r="A334" s="90" t="s">
        <v>263</v>
      </c>
      <c r="B334" s="91" t="s">
        <v>264</v>
      </c>
      <c r="C334" s="90" t="s">
        <v>8</v>
      </c>
      <c r="D334" s="92">
        <v>96</v>
      </c>
      <c r="E334" s="93">
        <v>14.98</v>
      </c>
      <c r="F334" s="91">
        <v>750</v>
      </c>
      <c r="G334" s="91">
        <v>12</v>
      </c>
    </row>
    <row r="335" spans="1:7">
      <c r="A335" s="90" t="s">
        <v>438</v>
      </c>
      <c r="B335" s="91" t="s">
        <v>439</v>
      </c>
      <c r="C335" s="90" t="s">
        <v>8</v>
      </c>
      <c r="D335" s="92">
        <v>144</v>
      </c>
      <c r="E335" s="93">
        <v>19.98</v>
      </c>
      <c r="F335" s="91">
        <v>750</v>
      </c>
      <c r="G335" s="91">
        <v>12</v>
      </c>
    </row>
    <row r="336" spans="1:7">
      <c r="A336" s="90" t="s">
        <v>438</v>
      </c>
      <c r="B336" s="91" t="s">
        <v>439</v>
      </c>
      <c r="C336" s="90">
        <v>2020</v>
      </c>
      <c r="D336" s="92">
        <v>160</v>
      </c>
      <c r="E336" s="93">
        <v>19.98</v>
      </c>
      <c r="F336" s="91">
        <v>750</v>
      </c>
      <c r="G336" s="91">
        <v>12</v>
      </c>
    </row>
    <row r="337" spans="1:7">
      <c r="A337" s="90" t="s">
        <v>438</v>
      </c>
      <c r="B337" s="91" t="s">
        <v>749</v>
      </c>
      <c r="C337" s="90" t="s">
        <v>8</v>
      </c>
      <c r="D337" s="92">
        <v>160</v>
      </c>
      <c r="E337" s="93">
        <v>19.98</v>
      </c>
      <c r="F337" s="91">
        <v>750</v>
      </c>
      <c r="G337" s="91">
        <v>12</v>
      </c>
    </row>
    <row r="338" spans="1:7">
      <c r="A338" s="90" t="s">
        <v>265</v>
      </c>
      <c r="B338" s="91" t="s">
        <v>266</v>
      </c>
      <c r="C338" s="90" t="s">
        <v>8</v>
      </c>
      <c r="D338" s="92">
        <v>144</v>
      </c>
      <c r="E338" s="93">
        <v>17.989999999999998</v>
      </c>
      <c r="F338" s="91">
        <v>750</v>
      </c>
      <c r="G338" s="91">
        <v>12</v>
      </c>
    </row>
    <row r="339" spans="1:7">
      <c r="A339" s="90" t="s">
        <v>265</v>
      </c>
      <c r="B339" s="91" t="s">
        <v>267</v>
      </c>
      <c r="C339" s="90" t="s">
        <v>8</v>
      </c>
      <c r="D339" s="92">
        <v>144</v>
      </c>
      <c r="E339" s="93">
        <v>17.989999999999998</v>
      </c>
      <c r="F339" s="91">
        <v>750</v>
      </c>
      <c r="G339" s="91">
        <v>12</v>
      </c>
    </row>
    <row r="340" spans="1:7">
      <c r="A340" s="90" t="s">
        <v>268</v>
      </c>
      <c r="B340" s="91" t="s">
        <v>95</v>
      </c>
      <c r="C340" s="90" t="s">
        <v>8</v>
      </c>
      <c r="D340" s="92">
        <v>56</v>
      </c>
      <c r="E340" s="93">
        <v>6.99</v>
      </c>
      <c r="F340" s="91">
        <v>750</v>
      </c>
      <c r="G340" s="91">
        <v>12</v>
      </c>
    </row>
    <row r="341" spans="1:7">
      <c r="A341" s="90" t="s">
        <v>268</v>
      </c>
      <c r="B341" s="91" t="s">
        <v>95</v>
      </c>
      <c r="C341" s="90" t="s">
        <v>8</v>
      </c>
      <c r="D341" s="92">
        <v>42</v>
      </c>
      <c r="E341" s="93">
        <v>9.99</v>
      </c>
      <c r="F341" s="91">
        <v>1500</v>
      </c>
      <c r="G341" s="91">
        <v>6</v>
      </c>
    </row>
    <row r="342" spans="1:7">
      <c r="A342" s="90" t="s">
        <v>268</v>
      </c>
      <c r="B342" s="91" t="s">
        <v>11</v>
      </c>
      <c r="C342" s="90" t="s">
        <v>8</v>
      </c>
      <c r="D342" s="92">
        <v>56</v>
      </c>
      <c r="E342" s="93">
        <v>6.99</v>
      </c>
      <c r="F342" s="91">
        <v>750</v>
      </c>
      <c r="G342" s="91">
        <v>12</v>
      </c>
    </row>
    <row r="343" spans="1:7">
      <c r="A343" s="90" t="s">
        <v>268</v>
      </c>
      <c r="B343" s="91" t="s">
        <v>11</v>
      </c>
      <c r="C343" s="90" t="s">
        <v>8</v>
      </c>
      <c r="D343" s="92">
        <v>42</v>
      </c>
      <c r="E343" s="93">
        <v>9.99</v>
      </c>
      <c r="F343" s="91">
        <v>1500</v>
      </c>
      <c r="G343" s="91">
        <v>6</v>
      </c>
    </row>
    <row r="344" spans="1:7">
      <c r="A344" s="90" t="s">
        <v>268</v>
      </c>
      <c r="B344" s="91" t="s">
        <v>91</v>
      </c>
      <c r="C344" s="90" t="s">
        <v>8</v>
      </c>
      <c r="D344" s="92">
        <v>56</v>
      </c>
      <c r="E344" s="93">
        <v>6.99</v>
      </c>
      <c r="F344" s="91">
        <v>750</v>
      </c>
      <c r="G344" s="91">
        <v>12</v>
      </c>
    </row>
    <row r="345" spans="1:7">
      <c r="A345" s="90" t="s">
        <v>268</v>
      </c>
      <c r="B345" s="91" t="s">
        <v>91</v>
      </c>
      <c r="C345" s="90" t="s">
        <v>8</v>
      </c>
      <c r="D345" s="92">
        <v>42</v>
      </c>
      <c r="E345" s="93">
        <v>9.99</v>
      </c>
      <c r="F345" s="91">
        <v>1500</v>
      </c>
      <c r="G345" s="91">
        <v>6</v>
      </c>
    </row>
    <row r="346" spans="1:7">
      <c r="A346" s="90" t="s">
        <v>268</v>
      </c>
      <c r="B346" s="91" t="s">
        <v>269</v>
      </c>
      <c r="C346" s="90" t="s">
        <v>8</v>
      </c>
      <c r="D346" s="92">
        <v>56</v>
      </c>
      <c r="E346" s="93">
        <v>6.99</v>
      </c>
      <c r="F346" s="91">
        <v>750</v>
      </c>
      <c r="G346" s="91">
        <v>12</v>
      </c>
    </row>
    <row r="347" spans="1:7">
      <c r="A347" s="90" t="s">
        <v>268</v>
      </c>
      <c r="B347" s="91" t="s">
        <v>269</v>
      </c>
      <c r="C347" s="90" t="s">
        <v>8</v>
      </c>
      <c r="D347" s="92">
        <v>42</v>
      </c>
      <c r="E347" s="93">
        <v>9.99</v>
      </c>
      <c r="F347" s="91">
        <v>1500</v>
      </c>
      <c r="G347" s="91">
        <v>6</v>
      </c>
    </row>
    <row r="348" spans="1:7">
      <c r="A348" s="90" t="s">
        <v>268</v>
      </c>
      <c r="B348" s="91" t="s">
        <v>19</v>
      </c>
      <c r="C348" s="90" t="s">
        <v>8</v>
      </c>
      <c r="D348" s="92">
        <v>56</v>
      </c>
      <c r="E348" s="93">
        <v>6.99</v>
      </c>
      <c r="F348" s="91">
        <v>750</v>
      </c>
      <c r="G348" s="91">
        <v>12</v>
      </c>
    </row>
    <row r="349" spans="1:7">
      <c r="A349" s="90" t="s">
        <v>268</v>
      </c>
      <c r="B349" s="91" t="s">
        <v>19</v>
      </c>
      <c r="C349" s="90" t="s">
        <v>8</v>
      </c>
      <c r="D349" s="92">
        <v>42</v>
      </c>
      <c r="E349" s="93">
        <v>9.99</v>
      </c>
      <c r="F349" s="91">
        <v>1500</v>
      </c>
      <c r="G349" s="91">
        <v>6</v>
      </c>
    </row>
    <row r="350" spans="1:7">
      <c r="A350" s="90" t="s">
        <v>268</v>
      </c>
      <c r="B350" s="91" t="s">
        <v>10</v>
      </c>
      <c r="C350" s="90" t="s">
        <v>8</v>
      </c>
      <c r="D350" s="92">
        <v>56</v>
      </c>
      <c r="E350" s="93">
        <v>6.99</v>
      </c>
      <c r="F350" s="91">
        <v>750</v>
      </c>
      <c r="G350" s="91">
        <v>12</v>
      </c>
    </row>
    <row r="351" spans="1:7">
      <c r="A351" s="90" t="s">
        <v>268</v>
      </c>
      <c r="B351" s="91" t="s">
        <v>10</v>
      </c>
      <c r="C351" s="90" t="s">
        <v>8</v>
      </c>
      <c r="D351" s="92">
        <v>42</v>
      </c>
      <c r="E351" s="93">
        <v>9.99</v>
      </c>
      <c r="F351" s="91">
        <v>1500</v>
      </c>
      <c r="G351" s="91">
        <v>6</v>
      </c>
    </row>
    <row r="352" spans="1:7">
      <c r="A352" s="90" t="s">
        <v>268</v>
      </c>
      <c r="B352" s="91" t="s">
        <v>260</v>
      </c>
      <c r="C352" s="90" t="s">
        <v>8</v>
      </c>
      <c r="D352" s="92">
        <v>56</v>
      </c>
      <c r="E352" s="93">
        <v>6.99</v>
      </c>
      <c r="F352" s="91">
        <v>750</v>
      </c>
      <c r="G352" s="91">
        <v>12</v>
      </c>
    </row>
    <row r="353" spans="1:7">
      <c r="A353" s="90" t="s">
        <v>268</v>
      </c>
      <c r="B353" s="91" t="s">
        <v>260</v>
      </c>
      <c r="C353" s="90" t="s">
        <v>8</v>
      </c>
      <c r="D353" s="92">
        <v>42</v>
      </c>
      <c r="E353" s="93">
        <v>9.99</v>
      </c>
      <c r="F353" s="91">
        <v>1500</v>
      </c>
      <c r="G353" s="91">
        <v>6</v>
      </c>
    </row>
    <row r="354" spans="1:7">
      <c r="A354" s="90" t="s">
        <v>743</v>
      </c>
      <c r="B354" s="91" t="s">
        <v>744</v>
      </c>
      <c r="C354" s="90" t="s">
        <v>8</v>
      </c>
      <c r="D354" s="92">
        <v>150</v>
      </c>
      <c r="E354" s="93">
        <v>19.989999999999998</v>
      </c>
      <c r="F354" s="91">
        <v>750</v>
      </c>
      <c r="G354" s="91">
        <v>12</v>
      </c>
    </row>
    <row r="355" spans="1:7">
      <c r="A355" s="90"/>
      <c r="B355" s="91" t="s">
        <v>167</v>
      </c>
      <c r="C355" s="90" t="s">
        <v>8</v>
      </c>
      <c r="D355" s="92">
        <v>192</v>
      </c>
      <c r="E355" s="93">
        <v>16</v>
      </c>
      <c r="F355" s="91">
        <v>750</v>
      </c>
      <c r="G355" s="91">
        <v>12</v>
      </c>
    </row>
  </sheetData>
  <autoFilter ref="A1:G355" xr:uid="{00000000-0001-0000-0400-000000000000}"/>
  <printOptions gridLines="1"/>
  <pageMargins left="0.7" right="0.7" top="0.75" bottom="0.75" header="0.3" footer="0.3"/>
  <pageSetup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177C-15F3-4735-AE35-2CB759148541}">
  <dimension ref="A1:E21"/>
  <sheetViews>
    <sheetView topLeftCell="A6" workbookViewId="0">
      <selection activeCell="D22" sqref="D22"/>
    </sheetView>
  </sheetViews>
  <sheetFormatPr defaultRowHeight="16.2"/>
  <cols>
    <col min="1" max="1" width="38.921875" customWidth="1"/>
    <col min="2" max="2" width="36.765625" bestFit="1" customWidth="1"/>
    <col min="3" max="3" width="11.07421875" bestFit="1" customWidth="1"/>
    <col min="4" max="4" width="12.4609375" customWidth="1"/>
  </cols>
  <sheetData>
    <row r="1" spans="1:5">
      <c r="A1" s="17" t="s">
        <v>0</v>
      </c>
      <c r="B1" s="17" t="s">
        <v>287</v>
      </c>
      <c r="C1" s="17" t="s">
        <v>288</v>
      </c>
      <c r="D1" s="17" t="s">
        <v>289</v>
      </c>
    </row>
    <row r="2" spans="1:5">
      <c r="A2" s="2" t="s">
        <v>475</v>
      </c>
      <c r="B2" s="2" t="s">
        <v>476</v>
      </c>
      <c r="C2" s="20">
        <v>160</v>
      </c>
      <c r="D2" s="28">
        <v>14</v>
      </c>
    </row>
    <row r="3" spans="1:5">
      <c r="A3" s="2" t="s">
        <v>477</v>
      </c>
      <c r="B3" s="2" t="s">
        <v>478</v>
      </c>
      <c r="C3" s="20">
        <v>220</v>
      </c>
      <c r="D3" s="28">
        <v>19</v>
      </c>
    </row>
    <row r="4" spans="1:5">
      <c r="A4" s="2" t="s">
        <v>477</v>
      </c>
      <c r="B4" s="2" t="s">
        <v>479</v>
      </c>
      <c r="C4" s="20">
        <v>180</v>
      </c>
      <c r="D4" s="28">
        <v>16</v>
      </c>
    </row>
    <row r="5" spans="1:5">
      <c r="A5" s="2" t="s">
        <v>480</v>
      </c>
      <c r="B5" s="2" t="s">
        <v>481</v>
      </c>
      <c r="C5" s="20">
        <v>200</v>
      </c>
      <c r="D5" s="28">
        <v>29.99</v>
      </c>
    </row>
    <row r="6" spans="1:5">
      <c r="A6" s="2" t="s">
        <v>482</v>
      </c>
      <c r="B6" s="2" t="s">
        <v>653</v>
      </c>
      <c r="C6" s="29" t="s">
        <v>794</v>
      </c>
      <c r="D6" s="30">
        <v>54.99</v>
      </c>
    </row>
    <row r="7" spans="1:5">
      <c r="A7" s="2" t="s">
        <v>499</v>
      </c>
      <c r="C7" s="20">
        <v>353</v>
      </c>
      <c r="D7" s="21">
        <f t="shared" ref="D7:D10" si="0">(C7/12+0.16)</f>
        <v>29.576666666666668</v>
      </c>
    </row>
    <row r="8" spans="1:5">
      <c r="A8" s="2" t="s">
        <v>500</v>
      </c>
      <c r="C8" s="20">
        <v>434</v>
      </c>
      <c r="D8" s="21">
        <f t="shared" si="0"/>
        <v>36.326666666666661</v>
      </c>
    </row>
    <row r="9" spans="1:5">
      <c r="A9" s="2" t="s">
        <v>501</v>
      </c>
      <c r="C9" s="20">
        <v>520</v>
      </c>
      <c r="D9" s="21">
        <f t="shared" si="0"/>
        <v>43.493333333333332</v>
      </c>
    </row>
    <row r="10" spans="1:5">
      <c r="A10" s="2" t="s">
        <v>502</v>
      </c>
      <c r="C10" s="20">
        <v>240</v>
      </c>
      <c r="D10" s="21">
        <f t="shared" si="0"/>
        <v>20.16</v>
      </c>
    </row>
    <row r="11" spans="1:5">
      <c r="A11" s="2" t="s">
        <v>649</v>
      </c>
      <c r="C11" s="20">
        <v>280</v>
      </c>
      <c r="D11" s="21">
        <v>39.99</v>
      </c>
    </row>
    <row r="12" spans="1:5">
      <c r="A12" s="2" t="s">
        <v>552</v>
      </c>
      <c r="C12" s="20">
        <v>260</v>
      </c>
      <c r="D12" s="23">
        <v>34.99</v>
      </c>
    </row>
    <row r="13" spans="1:5">
      <c r="A13" s="2" t="s">
        <v>648</v>
      </c>
      <c r="C13" s="20">
        <v>240</v>
      </c>
      <c r="D13" s="23">
        <v>34.99</v>
      </c>
      <c r="E13" s="27"/>
    </row>
    <row r="14" spans="1:5">
      <c r="A14" t="s">
        <v>580</v>
      </c>
      <c r="B14" t="s">
        <v>577</v>
      </c>
      <c r="C14" s="20">
        <v>108</v>
      </c>
      <c r="D14" s="23">
        <v>14.99</v>
      </c>
    </row>
    <row r="15" spans="1:5">
      <c r="A15" t="s">
        <v>578</v>
      </c>
      <c r="B15" t="s">
        <v>579</v>
      </c>
      <c r="C15" s="20">
        <v>144</v>
      </c>
      <c r="D15" s="23">
        <v>19.989999999999998</v>
      </c>
    </row>
    <row r="16" spans="1:5">
      <c r="A16" t="s">
        <v>650</v>
      </c>
      <c r="C16" s="20">
        <v>160</v>
      </c>
      <c r="D16" s="23">
        <v>24.99</v>
      </c>
    </row>
    <row r="17" spans="1:4">
      <c r="A17" s="2" t="s">
        <v>670</v>
      </c>
      <c r="B17" s="2" t="s">
        <v>579</v>
      </c>
      <c r="C17" s="20">
        <v>160</v>
      </c>
      <c r="D17" s="34">
        <v>19.989999999999998</v>
      </c>
    </row>
    <row r="18" spans="1:4">
      <c r="A18" s="2" t="s">
        <v>671</v>
      </c>
      <c r="B18" s="2" t="s">
        <v>672</v>
      </c>
      <c r="C18" s="20">
        <v>240</v>
      </c>
      <c r="D18" s="34">
        <v>34.99</v>
      </c>
    </row>
    <row r="19" spans="1:4">
      <c r="A19" s="47" t="s">
        <v>795</v>
      </c>
      <c r="B19" s="1" t="s">
        <v>797</v>
      </c>
      <c r="C19" s="20">
        <v>120</v>
      </c>
      <c r="D19" s="23">
        <v>17</v>
      </c>
    </row>
    <row r="20" spans="1:4">
      <c r="A20" s="47" t="s">
        <v>795</v>
      </c>
      <c r="B20" s="1" t="s">
        <v>798</v>
      </c>
      <c r="C20" s="20">
        <v>132</v>
      </c>
      <c r="D20" s="23">
        <v>19</v>
      </c>
    </row>
    <row r="21" spans="1:4">
      <c r="A21" s="47" t="s">
        <v>796</v>
      </c>
      <c r="B21" s="47" t="s">
        <v>799</v>
      </c>
      <c r="C21" s="20">
        <v>96</v>
      </c>
      <c r="D21" s="23">
        <v>14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1B64E-4A04-46A6-9288-F0FCAA2E0247}">
  <dimension ref="A1:E17"/>
  <sheetViews>
    <sheetView workbookViewId="0">
      <selection activeCell="A9" sqref="A9"/>
    </sheetView>
  </sheetViews>
  <sheetFormatPr defaultRowHeight="16.2"/>
  <cols>
    <col min="1" max="1" width="44.07421875" customWidth="1"/>
    <col min="2" max="2" width="15.61328125" customWidth="1"/>
    <col min="3" max="3" width="10.3828125" hidden="1" customWidth="1"/>
    <col min="4" max="4" width="10.765625" bestFit="1" customWidth="1"/>
    <col min="5" max="5" width="12.765625" bestFit="1" customWidth="1"/>
  </cols>
  <sheetData>
    <row r="1" spans="1:5" ht="46.8">
      <c r="A1" s="17" t="s">
        <v>0</v>
      </c>
      <c r="B1" s="32" t="s">
        <v>287</v>
      </c>
      <c r="C1" s="33" t="s">
        <v>654</v>
      </c>
      <c r="D1" s="32" t="s">
        <v>288</v>
      </c>
      <c r="E1" s="32" t="s">
        <v>289</v>
      </c>
    </row>
    <row r="2" spans="1:5">
      <c r="A2" s="2" t="s">
        <v>655</v>
      </c>
      <c r="B2" s="2" t="s">
        <v>656</v>
      </c>
      <c r="C2" s="16">
        <v>54</v>
      </c>
      <c r="D2" s="16">
        <v>96</v>
      </c>
      <c r="E2" s="16">
        <v>12.99</v>
      </c>
    </row>
    <row r="3" spans="1:5">
      <c r="A3" s="2" t="s">
        <v>657</v>
      </c>
      <c r="B3" s="2" t="s">
        <v>26</v>
      </c>
      <c r="C3" s="16">
        <v>52</v>
      </c>
      <c r="D3" s="16">
        <v>96</v>
      </c>
      <c r="E3" s="16">
        <v>12.99</v>
      </c>
    </row>
    <row r="4" spans="1:5">
      <c r="A4" s="2" t="s">
        <v>658</v>
      </c>
      <c r="B4" s="2" t="s">
        <v>659</v>
      </c>
      <c r="C4" s="16">
        <v>240</v>
      </c>
      <c r="D4" s="16">
        <v>320</v>
      </c>
      <c r="E4" s="16">
        <v>39.99</v>
      </c>
    </row>
    <row r="5" spans="1:5">
      <c r="A5" s="2" t="s">
        <v>660</v>
      </c>
      <c r="B5" s="2" t="s">
        <v>661</v>
      </c>
      <c r="C5" s="16">
        <v>128</v>
      </c>
      <c r="D5" s="16">
        <v>200</v>
      </c>
      <c r="E5" s="16">
        <v>24.99</v>
      </c>
    </row>
    <row r="6" spans="1:5">
      <c r="A6" s="75" t="s">
        <v>892</v>
      </c>
      <c r="B6" s="50" t="s">
        <v>661</v>
      </c>
      <c r="C6" s="16"/>
      <c r="D6" s="16">
        <v>210</v>
      </c>
      <c r="E6" s="16">
        <v>18.5</v>
      </c>
    </row>
    <row r="7" spans="1:5">
      <c r="A7" s="47" t="s">
        <v>898</v>
      </c>
      <c r="B7" s="2" t="s">
        <v>662</v>
      </c>
      <c r="C7" s="16">
        <v>200</v>
      </c>
      <c r="D7" s="16">
        <v>300</v>
      </c>
      <c r="E7" s="16">
        <v>37.5</v>
      </c>
    </row>
    <row r="8" spans="1:5">
      <c r="A8" s="47" t="s">
        <v>899</v>
      </c>
      <c r="B8" s="2" t="s">
        <v>662</v>
      </c>
      <c r="C8" s="16">
        <v>124</v>
      </c>
      <c r="D8" s="16">
        <v>200</v>
      </c>
      <c r="E8" s="16">
        <v>24.99</v>
      </c>
    </row>
    <row r="9" spans="1:5">
      <c r="A9" s="75" t="s">
        <v>891</v>
      </c>
      <c r="B9" s="50" t="s">
        <v>662</v>
      </c>
      <c r="C9" s="77"/>
      <c r="D9" s="77">
        <v>210</v>
      </c>
      <c r="E9" s="77">
        <v>18.5</v>
      </c>
    </row>
    <row r="10" spans="1:5">
      <c r="A10" s="2" t="s">
        <v>663</v>
      </c>
      <c r="B10" s="2" t="s">
        <v>662</v>
      </c>
      <c r="C10" s="16">
        <v>164</v>
      </c>
      <c r="D10" s="16">
        <v>240</v>
      </c>
      <c r="E10" s="16">
        <v>29.99</v>
      </c>
    </row>
    <row r="11" spans="1:5">
      <c r="A11" s="2" t="s">
        <v>664</v>
      </c>
      <c r="B11" s="2" t="s">
        <v>665</v>
      </c>
      <c r="C11" s="16">
        <v>142</v>
      </c>
      <c r="D11" s="16">
        <v>160</v>
      </c>
      <c r="E11" s="5">
        <v>15</v>
      </c>
    </row>
    <row r="12" spans="1:5">
      <c r="A12" s="75" t="s">
        <v>890</v>
      </c>
      <c r="B12" s="75" t="s">
        <v>665</v>
      </c>
      <c r="C12" s="77"/>
      <c r="D12" s="77">
        <v>208</v>
      </c>
      <c r="E12" s="77">
        <v>18.34</v>
      </c>
    </row>
    <row r="13" spans="1:5">
      <c r="A13" s="75" t="s">
        <v>893</v>
      </c>
      <c r="B13" s="75" t="s">
        <v>894</v>
      </c>
      <c r="C13" s="77"/>
      <c r="D13" s="77">
        <v>240</v>
      </c>
      <c r="E13" s="77">
        <v>21</v>
      </c>
    </row>
    <row r="14" spans="1:5">
      <c r="A14" s="75" t="s">
        <v>895</v>
      </c>
      <c r="B14" s="75" t="s">
        <v>896</v>
      </c>
      <c r="C14" s="77"/>
      <c r="D14" s="77">
        <v>200</v>
      </c>
      <c r="E14" s="77">
        <v>34.340000000000003</v>
      </c>
    </row>
    <row r="15" spans="1:5">
      <c r="A15" s="75" t="s">
        <v>897</v>
      </c>
      <c r="B15" s="75"/>
      <c r="C15" s="77"/>
      <c r="D15" s="77">
        <v>220</v>
      </c>
      <c r="E15" s="77">
        <v>19.329999999999998</v>
      </c>
    </row>
    <row r="16" spans="1:5">
      <c r="A16" s="47" t="s">
        <v>790</v>
      </c>
      <c r="B16" s="48" t="s">
        <v>26</v>
      </c>
      <c r="C16" s="22"/>
      <c r="D16" s="31">
        <v>120</v>
      </c>
      <c r="E16" s="5">
        <v>10</v>
      </c>
    </row>
    <row r="17" spans="1:5">
      <c r="A17" s="47" t="s">
        <v>791</v>
      </c>
      <c r="B17" s="49" t="s">
        <v>26</v>
      </c>
      <c r="C17" s="22"/>
      <c r="D17" s="31">
        <v>110</v>
      </c>
      <c r="E17" s="5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DF322-44B0-4B8B-89D2-A03D926BBDCF}">
  <dimension ref="A1:G40"/>
  <sheetViews>
    <sheetView topLeftCell="A25" workbookViewId="0">
      <selection activeCell="A39" sqref="A39:F40"/>
    </sheetView>
  </sheetViews>
  <sheetFormatPr defaultColWidth="8.765625" defaultRowHeight="16.2"/>
  <cols>
    <col min="1" max="1" width="20.3828125" style="2" customWidth="1"/>
    <col min="2" max="2" width="36.61328125" style="2" bestFit="1" customWidth="1"/>
    <col min="3" max="3" width="11.765625" style="2" customWidth="1"/>
    <col min="4" max="4" width="13" style="2" bestFit="1" customWidth="1"/>
    <col min="5" max="16384" width="8.765625" style="2"/>
  </cols>
  <sheetData>
    <row r="1" spans="1:6">
      <c r="A1" s="17" t="s">
        <v>0</v>
      </c>
      <c r="B1" s="17" t="s">
        <v>287</v>
      </c>
      <c r="C1" s="17" t="s">
        <v>288</v>
      </c>
      <c r="D1" s="17" t="s">
        <v>289</v>
      </c>
      <c r="E1" s="24" t="s">
        <v>5</v>
      </c>
      <c r="F1" s="24" t="s">
        <v>6</v>
      </c>
    </row>
    <row r="2" spans="1:6">
      <c r="A2" s="2" t="s">
        <v>903</v>
      </c>
      <c r="B2" s="2" t="s">
        <v>904</v>
      </c>
      <c r="C2" s="2">
        <v>173</v>
      </c>
      <c r="D2" s="79">
        <f>C2/6</f>
        <v>28.833333333333332</v>
      </c>
      <c r="E2" s="2" t="s">
        <v>921</v>
      </c>
      <c r="F2" s="2">
        <v>6</v>
      </c>
    </row>
    <row r="3" spans="1:6">
      <c r="A3" s="2" t="s">
        <v>905</v>
      </c>
      <c r="B3" s="2" t="s">
        <v>906</v>
      </c>
      <c r="C3" s="2">
        <v>173</v>
      </c>
      <c r="D3" s="79">
        <f>C3/6</f>
        <v>28.833333333333332</v>
      </c>
      <c r="E3" s="2" t="s">
        <v>921</v>
      </c>
      <c r="F3" s="2">
        <v>6</v>
      </c>
    </row>
    <row r="4" spans="1:6">
      <c r="A4" s="2" t="s">
        <v>903</v>
      </c>
      <c r="B4" s="2" t="s">
        <v>907</v>
      </c>
      <c r="C4" s="2">
        <v>173</v>
      </c>
      <c r="D4" s="79">
        <f>C4/6</f>
        <v>28.833333333333332</v>
      </c>
      <c r="E4" s="2" t="s">
        <v>921</v>
      </c>
      <c r="F4" s="2">
        <v>6</v>
      </c>
    </row>
    <row r="5" spans="1:6">
      <c r="A5" s="2" t="s">
        <v>903</v>
      </c>
      <c r="B5" s="2" t="s">
        <v>908</v>
      </c>
      <c r="C5" s="2">
        <v>252</v>
      </c>
      <c r="D5" s="79">
        <f t="shared" ref="D5" si="0">C5/12</f>
        <v>21</v>
      </c>
      <c r="E5" s="2" t="s">
        <v>922</v>
      </c>
      <c r="F5" s="2">
        <v>12</v>
      </c>
    </row>
    <row r="6" spans="1:6">
      <c r="A6" s="2" t="s">
        <v>909</v>
      </c>
      <c r="B6" s="2" t="s">
        <v>910</v>
      </c>
      <c r="C6" s="4">
        <v>182.85714285714286</v>
      </c>
      <c r="D6" s="4">
        <v>15.238095238095239</v>
      </c>
      <c r="E6" s="2" t="s">
        <v>923</v>
      </c>
      <c r="F6" s="2">
        <v>12</v>
      </c>
    </row>
    <row r="7" spans="1:6">
      <c r="A7" s="2" t="s">
        <v>909</v>
      </c>
      <c r="B7" s="2" t="s">
        <v>924</v>
      </c>
      <c r="C7" s="4">
        <v>165.71428571428572</v>
      </c>
      <c r="D7" s="4">
        <v>13.80952380952381</v>
      </c>
      <c r="E7" s="2" t="s">
        <v>923</v>
      </c>
      <c r="F7" s="2">
        <v>12</v>
      </c>
    </row>
    <row r="8" spans="1:6">
      <c r="A8" s="2" t="s">
        <v>909</v>
      </c>
      <c r="B8" s="2" t="s">
        <v>925</v>
      </c>
      <c r="C8" s="4">
        <v>196.87142857142857</v>
      </c>
      <c r="D8" s="4">
        <v>16.405952380952382</v>
      </c>
      <c r="E8" s="2" t="s">
        <v>923</v>
      </c>
      <c r="F8" s="2">
        <v>12</v>
      </c>
    </row>
    <row r="9" spans="1:6">
      <c r="A9" s="2" t="s">
        <v>909</v>
      </c>
      <c r="B9" s="2" t="s">
        <v>911</v>
      </c>
      <c r="C9" s="4">
        <v>182.85714285714286</v>
      </c>
      <c r="D9" s="4">
        <v>15.238095238095239</v>
      </c>
      <c r="E9" s="2" t="s">
        <v>923</v>
      </c>
      <c r="F9" s="2">
        <v>12</v>
      </c>
    </row>
    <row r="10" spans="1:6">
      <c r="A10" s="2" t="s">
        <v>909</v>
      </c>
      <c r="B10" s="2" t="s">
        <v>912</v>
      </c>
      <c r="C10" s="4">
        <v>242.04285714285717</v>
      </c>
      <c r="D10" s="4">
        <v>20.170238095238098</v>
      </c>
      <c r="E10" s="2" t="s">
        <v>923</v>
      </c>
      <c r="F10" s="2">
        <v>12</v>
      </c>
    </row>
    <row r="11" spans="1:6">
      <c r="A11" s="2" t="s">
        <v>909</v>
      </c>
      <c r="B11" s="2" t="s">
        <v>913</v>
      </c>
      <c r="C11" s="4">
        <v>428.57142857142856</v>
      </c>
      <c r="D11" s="4">
        <v>71.428571428571431</v>
      </c>
      <c r="E11" s="2" t="s">
        <v>923</v>
      </c>
      <c r="F11" s="2">
        <v>12</v>
      </c>
    </row>
    <row r="12" spans="1:6">
      <c r="A12" s="2" t="s">
        <v>926</v>
      </c>
      <c r="B12" s="2" t="s">
        <v>927</v>
      </c>
      <c r="C12" s="4">
        <v>142.14285714285714</v>
      </c>
      <c r="D12" s="4">
        <v>11.845238095238095</v>
      </c>
      <c r="E12" s="2" t="s">
        <v>923</v>
      </c>
      <c r="F12" s="2">
        <v>12</v>
      </c>
    </row>
    <row r="13" spans="1:6">
      <c r="A13" s="2" t="s">
        <v>926</v>
      </c>
      <c r="B13" s="2" t="s">
        <v>928</v>
      </c>
      <c r="C13" s="4">
        <v>142.14285714285714</v>
      </c>
      <c r="D13" s="4">
        <v>11.845238095238095</v>
      </c>
      <c r="E13" s="2" t="s">
        <v>923</v>
      </c>
      <c r="F13" s="2">
        <v>12</v>
      </c>
    </row>
    <row r="14" spans="1:6">
      <c r="A14" s="2" t="s">
        <v>926</v>
      </c>
      <c r="B14" s="2" t="s">
        <v>915</v>
      </c>
      <c r="C14" s="4">
        <v>453.67142857142858</v>
      </c>
      <c r="D14" s="4">
        <v>75.611904761904768</v>
      </c>
      <c r="E14" s="2" t="s">
        <v>923</v>
      </c>
      <c r="F14" s="2">
        <v>6</v>
      </c>
    </row>
    <row r="15" spans="1:6">
      <c r="A15" s="2" t="s">
        <v>929</v>
      </c>
      <c r="B15" s="2" t="s">
        <v>914</v>
      </c>
      <c r="C15" s="4">
        <v>269.75714285714287</v>
      </c>
      <c r="D15" s="4">
        <v>22.479761904761908</v>
      </c>
      <c r="E15" s="2" t="s">
        <v>923</v>
      </c>
      <c r="F15" s="2">
        <v>12</v>
      </c>
    </row>
    <row r="16" spans="1:6">
      <c r="A16" s="2" t="s">
        <v>929</v>
      </c>
      <c r="B16" s="2" t="s">
        <v>916</v>
      </c>
      <c r="C16" s="4">
        <v>450.44285714285718</v>
      </c>
      <c r="D16" s="4">
        <v>37.536904761904765</v>
      </c>
      <c r="E16" s="2" t="s">
        <v>923</v>
      </c>
      <c r="F16" s="2">
        <v>12</v>
      </c>
    </row>
    <row r="17" spans="1:6">
      <c r="A17" s="2" t="s">
        <v>929</v>
      </c>
      <c r="B17" s="2" t="s">
        <v>917</v>
      </c>
      <c r="C17" s="4">
        <v>249.62857142857143</v>
      </c>
      <c r="D17" s="4">
        <v>20.802380952380954</v>
      </c>
      <c r="E17" s="2" t="s">
        <v>923</v>
      </c>
      <c r="F17" s="2">
        <v>12</v>
      </c>
    </row>
    <row r="18" spans="1:6">
      <c r="A18" s="2" t="s">
        <v>930</v>
      </c>
      <c r="B18" s="2" t="s">
        <v>931</v>
      </c>
      <c r="C18" s="4">
        <v>182.52857142857141</v>
      </c>
      <c r="D18" s="4">
        <v>30.421428571428571</v>
      </c>
      <c r="E18" s="2" t="s">
        <v>923</v>
      </c>
      <c r="F18" s="2">
        <v>6</v>
      </c>
    </row>
    <row r="19" spans="1:6">
      <c r="A19" s="47" t="s">
        <v>930</v>
      </c>
      <c r="B19" s="2" t="s">
        <v>932</v>
      </c>
      <c r="C19" s="4">
        <v>204.81428571428572</v>
      </c>
      <c r="D19" s="4">
        <v>34.135714285714286</v>
      </c>
      <c r="E19" s="2" t="s">
        <v>923</v>
      </c>
      <c r="F19" s="2">
        <v>6</v>
      </c>
    </row>
    <row r="20" spans="1:6">
      <c r="A20" s="2" t="s">
        <v>909</v>
      </c>
      <c r="B20" s="2" t="s">
        <v>933</v>
      </c>
      <c r="C20" s="4">
        <v>246.94285714285718</v>
      </c>
      <c r="D20" s="4">
        <v>20.578571428571433</v>
      </c>
      <c r="E20" s="2" t="s">
        <v>923</v>
      </c>
      <c r="F20" s="2">
        <v>6</v>
      </c>
    </row>
    <row r="21" spans="1:6">
      <c r="A21" s="2" t="s">
        <v>909</v>
      </c>
      <c r="B21" s="2" t="s">
        <v>934</v>
      </c>
      <c r="C21" s="4">
        <v>626.52857142857147</v>
      </c>
      <c r="D21" s="4">
        <v>52.210714285714289</v>
      </c>
      <c r="E21" s="2" t="s">
        <v>923</v>
      </c>
      <c r="F21" s="2">
        <v>12</v>
      </c>
    </row>
    <row r="22" spans="1:6">
      <c r="A22" s="2" t="s">
        <v>909</v>
      </c>
      <c r="B22" s="2" t="s">
        <v>935</v>
      </c>
      <c r="C22" s="4">
        <v>626.52857142857147</v>
      </c>
      <c r="D22" s="4">
        <v>52.210714285714289</v>
      </c>
      <c r="E22" s="2" t="s">
        <v>923</v>
      </c>
      <c r="F22" s="2">
        <v>12</v>
      </c>
    </row>
    <row r="23" spans="1:6">
      <c r="A23" s="2" t="s">
        <v>926</v>
      </c>
      <c r="B23" s="2" t="s">
        <v>936</v>
      </c>
      <c r="C23" s="4">
        <v>320.98571428571427</v>
      </c>
      <c r="D23" s="4">
        <v>26.748809523809523</v>
      </c>
      <c r="E23" s="2" t="s">
        <v>923</v>
      </c>
      <c r="F23" s="2">
        <v>12</v>
      </c>
    </row>
    <row r="24" spans="1:6">
      <c r="A24" s="2" t="s">
        <v>926</v>
      </c>
      <c r="B24" s="2" t="s">
        <v>937</v>
      </c>
      <c r="C24" s="4">
        <v>215.65714285714284</v>
      </c>
      <c r="D24" s="4">
        <v>17.971428571428572</v>
      </c>
      <c r="E24" s="2" t="s">
        <v>923</v>
      </c>
      <c r="F24" s="2">
        <v>12</v>
      </c>
    </row>
    <row r="25" spans="1:6">
      <c r="A25" s="2" t="s">
        <v>938</v>
      </c>
      <c r="B25" s="2" t="s">
        <v>939</v>
      </c>
      <c r="C25" s="4">
        <v>50.357142857142861</v>
      </c>
      <c r="D25" s="4">
        <v>2.098214285714286</v>
      </c>
      <c r="E25" s="2" t="s">
        <v>940</v>
      </c>
      <c r="F25" s="2">
        <v>24</v>
      </c>
    </row>
    <row r="26" spans="1:6">
      <c r="A26" s="2" t="s">
        <v>941</v>
      </c>
      <c r="B26" s="2" t="s">
        <v>942</v>
      </c>
      <c r="C26" s="4">
        <v>477.82857142857148</v>
      </c>
      <c r="D26" s="4">
        <v>39.819047619047623</v>
      </c>
      <c r="E26" s="2" t="s">
        <v>923</v>
      </c>
      <c r="F26" s="2">
        <v>12</v>
      </c>
    </row>
    <row r="27" spans="1:6">
      <c r="A27" s="2" t="s">
        <v>943</v>
      </c>
      <c r="B27" s="2" t="s">
        <v>944</v>
      </c>
      <c r="C27" s="4">
        <v>120.81428571428572</v>
      </c>
      <c r="D27" s="4">
        <v>10.067857142857143</v>
      </c>
      <c r="E27" s="2" t="s">
        <v>945</v>
      </c>
      <c r="F27" s="2">
        <v>12</v>
      </c>
    </row>
    <row r="28" spans="1:6">
      <c r="A28" s="2" t="s">
        <v>946</v>
      </c>
      <c r="B28" s="2" t="s">
        <v>947</v>
      </c>
      <c r="C28" s="4">
        <v>67.45</v>
      </c>
      <c r="D28" s="4">
        <v>11.24</v>
      </c>
      <c r="E28" s="2" t="s">
        <v>948</v>
      </c>
      <c r="F28" s="2">
        <v>24</v>
      </c>
    </row>
    <row r="29" spans="1:6">
      <c r="A29" s="2" t="s">
        <v>946</v>
      </c>
      <c r="B29" s="2" t="s">
        <v>949</v>
      </c>
      <c r="C29" s="4">
        <v>67.45</v>
      </c>
      <c r="D29" s="4">
        <v>11.24</v>
      </c>
      <c r="E29" s="2" t="s">
        <v>948</v>
      </c>
      <c r="F29" s="2">
        <v>24</v>
      </c>
    </row>
    <row r="30" spans="1:6">
      <c r="A30" s="2" t="s">
        <v>946</v>
      </c>
      <c r="B30" s="2" t="s">
        <v>950</v>
      </c>
      <c r="C30" s="4">
        <v>67.45</v>
      </c>
      <c r="D30" s="4">
        <v>11.24</v>
      </c>
      <c r="E30" s="2" t="s">
        <v>948</v>
      </c>
      <c r="F30" s="2">
        <v>24</v>
      </c>
    </row>
    <row r="31" spans="1:6">
      <c r="A31" s="2" t="s">
        <v>946</v>
      </c>
      <c r="B31" s="2" t="s">
        <v>951</v>
      </c>
      <c r="C31" s="4">
        <v>67.45</v>
      </c>
      <c r="D31" s="4">
        <v>11.24</v>
      </c>
      <c r="E31" s="2" t="s">
        <v>948</v>
      </c>
      <c r="F31" s="2">
        <v>24</v>
      </c>
    </row>
    <row r="32" spans="1:6">
      <c r="A32" s="35" t="s">
        <v>954</v>
      </c>
      <c r="B32" s="35" t="s">
        <v>955</v>
      </c>
      <c r="C32" s="36">
        <v>992.6</v>
      </c>
      <c r="D32" s="36">
        <v>248.15</v>
      </c>
      <c r="E32" s="35" t="s">
        <v>923</v>
      </c>
      <c r="F32" s="35">
        <v>4</v>
      </c>
    </row>
    <row r="33" spans="1:7">
      <c r="A33" s="35" t="s">
        <v>954</v>
      </c>
      <c r="B33" s="35" t="s">
        <v>956</v>
      </c>
      <c r="C33" s="36">
        <v>1341.8</v>
      </c>
      <c r="D33" s="36">
        <v>335.45</v>
      </c>
      <c r="E33" s="35" t="s">
        <v>923</v>
      </c>
      <c r="F33" s="35">
        <v>4</v>
      </c>
    </row>
    <row r="34" spans="1:7">
      <c r="A34" s="35" t="s">
        <v>954</v>
      </c>
      <c r="B34" s="35" t="s">
        <v>957</v>
      </c>
      <c r="C34" s="36">
        <v>1147.8</v>
      </c>
      <c r="D34" s="36">
        <v>286.95</v>
      </c>
      <c r="E34" s="35" t="s">
        <v>923</v>
      </c>
      <c r="F34" s="35">
        <v>4</v>
      </c>
    </row>
    <row r="35" spans="1:7">
      <c r="A35" s="35" t="s">
        <v>958</v>
      </c>
      <c r="B35" s="35" t="s">
        <v>959</v>
      </c>
      <c r="C35" s="36">
        <v>134.49</v>
      </c>
      <c r="D35" s="36">
        <v>13.45</v>
      </c>
      <c r="E35" s="35" t="s">
        <v>960</v>
      </c>
      <c r="F35" s="35">
        <v>10</v>
      </c>
    </row>
    <row r="36" spans="1:7">
      <c r="A36" s="35" t="s">
        <v>958</v>
      </c>
      <c r="B36" s="35" t="s">
        <v>961</v>
      </c>
      <c r="C36" s="36">
        <v>473.99</v>
      </c>
      <c r="D36" s="36">
        <v>11.85</v>
      </c>
      <c r="E36" s="35" t="s">
        <v>960</v>
      </c>
      <c r="F36" s="35">
        <v>40</v>
      </c>
    </row>
    <row r="37" spans="1:7">
      <c r="A37" s="51" t="s">
        <v>958</v>
      </c>
      <c r="B37" s="51" t="s">
        <v>962</v>
      </c>
      <c r="C37" s="36">
        <v>667.99</v>
      </c>
      <c r="D37" s="36">
        <v>10.44</v>
      </c>
      <c r="E37" s="35" t="s">
        <v>960</v>
      </c>
      <c r="F37" s="35">
        <v>64</v>
      </c>
    </row>
    <row r="38" spans="1:7">
      <c r="A38" s="125" t="s">
        <v>239</v>
      </c>
      <c r="B38" s="124" t="s">
        <v>240</v>
      </c>
      <c r="C38" s="123">
        <v>901.8</v>
      </c>
      <c r="D38" s="122">
        <v>75.150000000000006</v>
      </c>
      <c r="E38" s="124">
        <v>750</v>
      </c>
      <c r="F38" s="124">
        <v>12</v>
      </c>
      <c r="G38" s="84"/>
    </row>
    <row r="39" spans="1:7">
      <c r="A39" s="75" t="s">
        <v>1008</v>
      </c>
      <c r="B39" s="75" t="s">
        <v>1009</v>
      </c>
      <c r="C39" s="76">
        <f>D39*F39</f>
        <v>331.79999999999995</v>
      </c>
      <c r="D39" s="76">
        <v>55.3</v>
      </c>
      <c r="E39" s="50">
        <v>750</v>
      </c>
      <c r="F39" s="50">
        <v>6</v>
      </c>
    </row>
    <row r="40" spans="1:7">
      <c r="A40" s="75" t="s">
        <v>1008</v>
      </c>
      <c r="B40" s="75" t="s">
        <v>1010</v>
      </c>
      <c r="C40" s="76">
        <f>D40*F40</f>
        <v>415.79999999999995</v>
      </c>
      <c r="D40" s="76">
        <v>69.3</v>
      </c>
      <c r="E40" s="50">
        <v>750</v>
      </c>
      <c r="F40" s="50">
        <v>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0"/>
  <sheetViews>
    <sheetView zoomScale="77" zoomScaleNormal="77" workbookViewId="0">
      <selection activeCell="B14" sqref="B14"/>
    </sheetView>
  </sheetViews>
  <sheetFormatPr defaultColWidth="6.23046875" defaultRowHeight="18" customHeight="1"/>
  <cols>
    <col min="1" max="1" width="11" style="2" customWidth="1"/>
    <col min="2" max="2" width="38.4609375" style="2" bestFit="1" customWidth="1"/>
    <col min="3" max="3" width="9.3828125" style="16" bestFit="1" customWidth="1"/>
    <col min="4" max="4" width="11.07421875" style="16" bestFit="1" customWidth="1"/>
    <col min="5" max="16384" width="6.23046875" style="2"/>
  </cols>
  <sheetData>
    <row r="1" spans="1:4" ht="16.2">
      <c r="A1" s="130" t="s">
        <v>841</v>
      </c>
      <c r="B1" s="130" t="s">
        <v>270</v>
      </c>
      <c r="C1" s="131" t="s">
        <v>288</v>
      </c>
      <c r="D1" s="131" t="s">
        <v>289</v>
      </c>
    </row>
    <row r="2" spans="1:4" ht="16.2">
      <c r="A2" s="127" t="s">
        <v>842</v>
      </c>
      <c r="B2" s="127" t="s">
        <v>271</v>
      </c>
      <c r="C2" s="129">
        <v>287.904</v>
      </c>
      <c r="D2" s="129">
        <v>19.992000000000001</v>
      </c>
    </row>
    <row r="3" spans="1:4" ht="16.2">
      <c r="A3" s="127" t="s">
        <v>843</v>
      </c>
      <c r="B3" s="127" t="s">
        <v>483</v>
      </c>
      <c r="C3" s="128">
        <v>182.304</v>
      </c>
      <c r="D3" s="128">
        <v>15.192</v>
      </c>
    </row>
    <row r="4" spans="1:4" ht="16.2">
      <c r="A4" s="127" t="s">
        <v>844</v>
      </c>
      <c r="B4" s="127" t="s">
        <v>484</v>
      </c>
      <c r="C4" s="129">
        <v>163.10400000000001</v>
      </c>
      <c r="D4" s="129">
        <v>13.592000000000001</v>
      </c>
    </row>
    <row r="5" spans="1:4" ht="16.2">
      <c r="A5" s="127" t="s">
        <v>845</v>
      </c>
      <c r="B5" s="127" t="s">
        <v>557</v>
      </c>
      <c r="C5" s="129">
        <v>163.10400000000001</v>
      </c>
      <c r="D5" s="129">
        <v>14.39</v>
      </c>
    </row>
    <row r="6" spans="1:4" ht="16.2">
      <c r="A6" s="127" t="s">
        <v>846</v>
      </c>
      <c r="B6" s="127" t="s">
        <v>566</v>
      </c>
      <c r="C6" s="128">
        <v>163.10399999999998</v>
      </c>
      <c r="D6" s="128">
        <v>15.19</v>
      </c>
    </row>
    <row r="7" spans="1:4" ht="16.2">
      <c r="A7" s="127" t="s">
        <v>847</v>
      </c>
      <c r="B7" s="127" t="s">
        <v>567</v>
      </c>
      <c r="C7" s="128">
        <v>182.304</v>
      </c>
      <c r="D7" s="128">
        <v>15.192</v>
      </c>
    </row>
    <row r="8" spans="1:4" ht="16.2">
      <c r="A8" s="132" t="s">
        <v>848</v>
      </c>
      <c r="B8" s="127" t="s">
        <v>585</v>
      </c>
      <c r="C8" s="128">
        <v>172.70400000000001</v>
      </c>
      <c r="D8" s="128">
        <v>15.99</v>
      </c>
    </row>
    <row r="9" spans="1:4" ht="16.2">
      <c r="A9" s="127" t="s">
        <v>849</v>
      </c>
      <c r="B9" s="127" t="s">
        <v>597</v>
      </c>
      <c r="C9" s="128">
        <v>172.70400000000001</v>
      </c>
      <c r="D9" s="128">
        <v>14.391999999999999</v>
      </c>
    </row>
    <row r="10" spans="1:4" ht="16.2">
      <c r="A10" s="133" t="s">
        <v>850</v>
      </c>
      <c r="B10" s="127" t="s">
        <v>673</v>
      </c>
      <c r="C10" s="128">
        <v>172.70400000000001</v>
      </c>
      <c r="D10" s="128">
        <v>15.19</v>
      </c>
    </row>
    <row r="11" spans="1:4" ht="16.2">
      <c r="A11" s="127" t="s">
        <v>851</v>
      </c>
      <c r="B11" s="127" t="s">
        <v>728</v>
      </c>
      <c r="C11" s="128">
        <v>172.70400000000001</v>
      </c>
      <c r="D11" s="128">
        <v>15.192</v>
      </c>
    </row>
    <row r="12" spans="1:4" ht="16.2">
      <c r="A12" s="127" t="s">
        <v>852</v>
      </c>
      <c r="B12" s="127" t="s">
        <v>729</v>
      </c>
      <c r="C12" s="128">
        <v>182.304</v>
      </c>
      <c r="D12" s="128">
        <v>15.99</v>
      </c>
    </row>
    <row r="13" spans="1:4" ht="16.2">
      <c r="A13" s="127" t="s">
        <v>853</v>
      </c>
      <c r="B13" s="127" t="s">
        <v>730</v>
      </c>
      <c r="C13" s="128">
        <v>163.10399999999998</v>
      </c>
      <c r="D13" s="128">
        <v>21.59</v>
      </c>
    </row>
    <row r="14" spans="1:4" ht="16.2">
      <c r="A14" s="127" t="s">
        <v>854</v>
      </c>
      <c r="B14" s="127" t="s">
        <v>731</v>
      </c>
      <c r="C14" s="128">
        <v>172.70400000000001</v>
      </c>
      <c r="D14" s="128">
        <v>14.39</v>
      </c>
    </row>
    <row r="15" spans="1:4" ht="16.2">
      <c r="A15" s="127" t="s">
        <v>855</v>
      </c>
      <c r="B15" s="127" t="s">
        <v>732</v>
      </c>
      <c r="C15" s="128">
        <v>172.70400000000001</v>
      </c>
      <c r="D15" s="128">
        <v>14.39</v>
      </c>
    </row>
    <row r="16" spans="1:4" ht="16.2">
      <c r="A16" s="127" t="s">
        <v>856</v>
      </c>
      <c r="B16" s="127" t="s">
        <v>764</v>
      </c>
      <c r="C16" s="128">
        <v>172.70400000000001</v>
      </c>
      <c r="D16" s="128">
        <v>15.19</v>
      </c>
    </row>
    <row r="17" spans="1:4" ht="16.2">
      <c r="A17" s="132" t="s">
        <v>857</v>
      </c>
      <c r="B17" s="127" t="s">
        <v>765</v>
      </c>
      <c r="C17" s="128">
        <v>163.10399999999998</v>
      </c>
      <c r="D17" s="128">
        <v>15.99</v>
      </c>
    </row>
    <row r="18" spans="1:4" ht="16.2">
      <c r="A18" s="132" t="s">
        <v>858</v>
      </c>
      <c r="B18" s="127" t="s">
        <v>766</v>
      </c>
      <c r="C18" s="128">
        <v>182.304</v>
      </c>
      <c r="D18" s="128">
        <v>15.99</v>
      </c>
    </row>
    <row r="19" spans="1:4" ht="16.2">
      <c r="A19" s="132" t="s">
        <v>859</v>
      </c>
      <c r="B19" s="127" t="s">
        <v>767</v>
      </c>
      <c r="C19" s="128">
        <v>182.3</v>
      </c>
      <c r="D19" s="128">
        <v>15.99</v>
      </c>
    </row>
    <row r="20" spans="1:4" ht="16.2">
      <c r="A20" s="132" t="s">
        <v>860</v>
      </c>
      <c r="B20" s="127" t="s">
        <v>782</v>
      </c>
      <c r="C20" s="128">
        <v>182.304</v>
      </c>
      <c r="D20" s="128">
        <v>15.99</v>
      </c>
    </row>
    <row r="21" spans="1:4" ht="16.2">
      <c r="A21" s="132" t="s">
        <v>861</v>
      </c>
      <c r="B21" s="127" t="s">
        <v>783</v>
      </c>
      <c r="C21" s="128">
        <v>172.70400000000001</v>
      </c>
      <c r="D21" s="128">
        <v>15.99</v>
      </c>
    </row>
    <row r="22" spans="1:4" ht="16.2">
      <c r="A22" s="127" t="s">
        <v>862</v>
      </c>
      <c r="B22" s="132" t="s">
        <v>814</v>
      </c>
      <c r="C22" s="128">
        <v>172.70400000000001</v>
      </c>
      <c r="D22" s="128">
        <v>15.19</v>
      </c>
    </row>
    <row r="23" spans="1:4" ht="16.2">
      <c r="A23" s="132" t="s">
        <v>876</v>
      </c>
      <c r="B23" s="127" t="s">
        <v>877</v>
      </c>
      <c r="C23" s="128">
        <v>191.904</v>
      </c>
      <c r="D23" s="128">
        <v>15.991999999999999</v>
      </c>
    </row>
    <row r="24" spans="1:4" ht="16.2">
      <c r="A24" s="127" t="s">
        <v>878</v>
      </c>
      <c r="B24" s="127" t="s">
        <v>879</v>
      </c>
      <c r="C24" s="128">
        <v>182.304</v>
      </c>
      <c r="D24" s="128">
        <v>15.192</v>
      </c>
    </row>
    <row r="25" spans="1:4" ht="16.2">
      <c r="A25" s="127" t="s">
        <v>880</v>
      </c>
      <c r="B25" s="127" t="s">
        <v>881</v>
      </c>
      <c r="C25" s="128">
        <v>172.70400000000001</v>
      </c>
      <c r="D25" s="128">
        <v>14.391999999999999</v>
      </c>
    </row>
    <row r="26" spans="1:4" ht="16.2">
      <c r="A26" s="127" t="s">
        <v>882</v>
      </c>
      <c r="B26" s="127" t="s">
        <v>883</v>
      </c>
      <c r="C26" s="128">
        <v>182.304</v>
      </c>
      <c r="D26" s="128">
        <v>15.192</v>
      </c>
    </row>
    <row r="27" spans="1:4" ht="16.2">
      <c r="A27" s="127" t="s">
        <v>884</v>
      </c>
      <c r="B27" s="127" t="s">
        <v>885</v>
      </c>
      <c r="C27" s="128">
        <v>182.304</v>
      </c>
      <c r="D27" s="128">
        <v>15.192</v>
      </c>
    </row>
    <row r="28" spans="1:4" ht="16.2">
      <c r="A28" s="127" t="s">
        <v>1004</v>
      </c>
      <c r="B28" s="127" t="s">
        <v>1005</v>
      </c>
      <c r="C28" s="128">
        <v>191.88</v>
      </c>
      <c r="D28" s="128">
        <v>15.99</v>
      </c>
    </row>
    <row r="29" spans="1:4" ht="16.2">
      <c r="A29" s="127" t="s">
        <v>1006</v>
      </c>
      <c r="B29" s="127" t="s">
        <v>1007</v>
      </c>
      <c r="C29" s="128">
        <v>182.28</v>
      </c>
      <c r="D29" s="128">
        <v>15.19</v>
      </c>
    </row>
    <row r="30" spans="1:4" ht="16.2"/>
    <row r="31" spans="1:4" ht="16.2"/>
    <row r="32" spans="1:4" ht="16.2"/>
    <row r="33" ht="16.2"/>
    <row r="34" ht="16.2"/>
    <row r="35" ht="16.2"/>
    <row r="36" ht="16.2"/>
    <row r="37" ht="16.2"/>
    <row r="38" ht="16.2"/>
    <row r="39" ht="16.2"/>
    <row r="40" ht="16.2"/>
    <row r="41" ht="16.2"/>
    <row r="42" ht="16.2"/>
    <row r="43" ht="16.2"/>
    <row r="44" ht="16.2"/>
    <row r="45" ht="16.2"/>
    <row r="46" ht="16.2"/>
    <row r="47" ht="16.2"/>
    <row r="48" ht="16.2"/>
    <row r="49" ht="16.2"/>
    <row r="50" ht="16.2"/>
  </sheetData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FE772-499A-4C08-B1B6-60A540CA1CCE}">
  <dimension ref="A1:E9"/>
  <sheetViews>
    <sheetView workbookViewId="0">
      <selection activeCell="E16" sqref="E16"/>
    </sheetView>
  </sheetViews>
  <sheetFormatPr defaultRowHeight="16.2"/>
  <cols>
    <col min="1" max="1" width="18" bestFit="1" customWidth="1"/>
    <col min="2" max="2" width="14.69140625" bestFit="1" customWidth="1"/>
    <col min="5" max="5" width="10.4609375" bestFit="1" customWidth="1"/>
  </cols>
  <sheetData>
    <row r="1" spans="1:5">
      <c r="A1" s="96" t="s">
        <v>273</v>
      </c>
      <c r="B1" s="96"/>
      <c r="C1" s="96"/>
      <c r="D1" s="96"/>
      <c r="E1" s="96"/>
    </row>
    <row r="2" spans="1:5">
      <c r="A2" s="96"/>
      <c r="B2" s="96"/>
      <c r="C2" s="96"/>
      <c r="D2" s="96"/>
      <c r="E2" s="96"/>
    </row>
    <row r="3" spans="1:5" ht="16.8" thickBot="1">
      <c r="A3" s="2"/>
      <c r="B3" s="2"/>
      <c r="C3" s="2"/>
      <c r="D3" s="2"/>
      <c r="E3" s="2"/>
    </row>
    <row r="4" spans="1:5">
      <c r="A4" s="6" t="s">
        <v>272</v>
      </c>
      <c r="B4" s="7" t="s">
        <v>270</v>
      </c>
      <c r="C4" s="7" t="s">
        <v>274</v>
      </c>
      <c r="D4" s="7" t="s">
        <v>275</v>
      </c>
      <c r="E4" s="8" t="s">
        <v>276</v>
      </c>
    </row>
    <row r="5" spans="1:5">
      <c r="A5" s="9" t="s">
        <v>277</v>
      </c>
      <c r="B5" s="10" t="s">
        <v>278</v>
      </c>
      <c r="C5" s="10" t="s">
        <v>279</v>
      </c>
      <c r="D5" s="10">
        <v>12</v>
      </c>
      <c r="E5" s="11">
        <v>408</v>
      </c>
    </row>
    <row r="6" spans="1:5">
      <c r="A6" s="9" t="s">
        <v>277</v>
      </c>
      <c r="B6" s="10" t="s">
        <v>280</v>
      </c>
      <c r="C6" s="10" t="s">
        <v>281</v>
      </c>
      <c r="D6" s="10">
        <v>12</v>
      </c>
      <c r="E6" s="12">
        <v>262</v>
      </c>
    </row>
    <row r="7" spans="1:5">
      <c r="A7" s="9" t="s">
        <v>277</v>
      </c>
      <c r="B7" s="10" t="s">
        <v>280</v>
      </c>
      <c r="C7" s="10" t="s">
        <v>279</v>
      </c>
      <c r="D7" s="10">
        <v>12</v>
      </c>
      <c r="E7" s="11">
        <v>504</v>
      </c>
    </row>
    <row r="8" spans="1:5">
      <c r="A8" s="9" t="s">
        <v>277</v>
      </c>
      <c r="B8" s="10" t="s">
        <v>282</v>
      </c>
      <c r="C8" s="10" t="s">
        <v>279</v>
      </c>
      <c r="D8" s="10">
        <v>6</v>
      </c>
      <c r="E8" s="11">
        <v>450</v>
      </c>
    </row>
    <row r="9" spans="1:5" ht="16.8" thickBot="1">
      <c r="A9" s="13" t="s">
        <v>277</v>
      </c>
      <c r="B9" s="14" t="s">
        <v>283</v>
      </c>
      <c r="C9" s="14" t="s">
        <v>279</v>
      </c>
      <c r="D9" s="14">
        <v>6</v>
      </c>
      <c r="E9" s="15">
        <v>1125</v>
      </c>
    </row>
  </sheetData>
  <mergeCells count="1">
    <mergeCell ref="A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C468-CB3A-44D1-AC58-C9D524990690}">
  <sheetPr>
    <pageSetUpPr fitToPage="1"/>
  </sheetPr>
  <dimension ref="A1:K44"/>
  <sheetViews>
    <sheetView zoomScale="57" zoomScaleNormal="57" workbookViewId="0">
      <selection activeCell="B12" sqref="B12"/>
    </sheetView>
  </sheetViews>
  <sheetFormatPr defaultColWidth="8.765625" defaultRowHeight="15"/>
  <cols>
    <col min="1" max="1" width="26.07421875" style="57" customWidth="1"/>
    <col min="2" max="2" width="81.23046875" style="57" customWidth="1"/>
    <col min="3" max="3" width="12.07421875" style="57" customWidth="1"/>
    <col min="4" max="4" width="6.3828125" style="57" customWidth="1"/>
    <col min="5" max="5" width="9.61328125" style="57" customWidth="1"/>
    <col min="6" max="6" width="11.4609375" style="57" customWidth="1"/>
    <col min="7" max="7" width="24.3046875" style="58" hidden="1" customWidth="1"/>
    <col min="8" max="8" width="16.07421875" style="58" hidden="1" customWidth="1"/>
    <col min="9" max="9" width="23.4609375" style="58" bestFit="1" customWidth="1"/>
    <col min="10" max="10" width="15.3046875" style="58" bestFit="1" customWidth="1"/>
    <col min="11" max="11" width="39.69140625" style="57" customWidth="1"/>
    <col min="12" max="12" width="42.69140625" style="57" customWidth="1"/>
    <col min="13" max="16384" width="8.765625" style="57"/>
  </cols>
  <sheetData>
    <row r="1" spans="1:11" ht="26.1" customHeight="1">
      <c r="A1" s="97"/>
      <c r="B1" s="121"/>
      <c r="C1" s="121"/>
      <c r="D1" s="121"/>
      <c r="E1" s="121"/>
      <c r="F1" s="121"/>
      <c r="G1" s="121"/>
      <c r="H1" s="121"/>
      <c r="I1" s="121"/>
      <c r="J1" s="121"/>
      <c r="K1" s="98"/>
    </row>
    <row r="2" spans="1:11" ht="53.1" customHeight="1">
      <c r="A2" s="116" t="s">
        <v>817</v>
      </c>
      <c r="B2" s="100"/>
      <c r="C2" s="101"/>
      <c r="D2" s="101"/>
      <c r="E2" s="101"/>
      <c r="F2" s="97"/>
      <c r="G2" s="103"/>
      <c r="H2" s="103"/>
      <c r="I2" s="103"/>
      <c r="J2" s="103"/>
      <c r="K2" s="99"/>
    </row>
    <row r="3" spans="1:11" s="59" customFormat="1" ht="35.1" customHeight="1">
      <c r="A3" s="110" t="s">
        <v>612</v>
      </c>
      <c r="B3" s="97"/>
      <c r="C3" s="101"/>
      <c r="D3" s="101"/>
      <c r="E3" s="101"/>
      <c r="F3" s="102" t="s">
        <v>1003</v>
      </c>
      <c r="G3" s="103"/>
      <c r="H3" s="103"/>
      <c r="I3" s="97"/>
      <c r="J3" s="103"/>
      <c r="K3" s="105"/>
    </row>
    <row r="4" spans="1:11" s="59" customFormat="1" ht="35.1" customHeight="1">
      <c r="A4" s="111" t="s">
        <v>611</v>
      </c>
      <c r="B4" s="97"/>
      <c r="C4" s="101"/>
      <c r="D4" s="101"/>
      <c r="E4" s="101"/>
      <c r="F4" s="97"/>
      <c r="G4" s="103"/>
      <c r="H4" s="103"/>
      <c r="I4" s="103"/>
      <c r="J4" s="103"/>
      <c r="K4" s="107"/>
    </row>
    <row r="5" spans="1:11" s="59" customFormat="1" ht="35.1" customHeight="1">
      <c r="A5" s="113"/>
      <c r="B5" s="106"/>
      <c r="C5" s="101"/>
      <c r="D5" s="101"/>
      <c r="E5" s="101"/>
      <c r="F5" s="104"/>
      <c r="G5" s="103"/>
      <c r="H5" s="103"/>
      <c r="I5" s="103"/>
      <c r="J5" s="103"/>
      <c r="K5" s="107"/>
    </row>
    <row r="6" spans="1:11" s="59" customFormat="1" ht="35.1" customHeight="1">
      <c r="A6" s="113"/>
      <c r="B6" s="106"/>
      <c r="C6" s="101"/>
      <c r="D6" s="101"/>
      <c r="E6" s="101"/>
      <c r="F6" s="104"/>
      <c r="G6" s="103"/>
      <c r="H6" s="103"/>
      <c r="I6" s="103"/>
      <c r="J6" s="103"/>
      <c r="K6" s="107"/>
    </row>
    <row r="7" spans="1:11" s="59" customFormat="1" ht="35.1" customHeight="1">
      <c r="A7" s="108" t="s">
        <v>440</v>
      </c>
      <c r="B7" s="108" t="s">
        <v>441</v>
      </c>
      <c r="C7" s="108" t="s">
        <v>442</v>
      </c>
      <c r="D7" s="108" t="s">
        <v>443</v>
      </c>
      <c r="E7" s="108" t="s">
        <v>444</v>
      </c>
      <c r="F7" s="108" t="s">
        <v>286</v>
      </c>
      <c r="G7" s="109" t="s">
        <v>596</v>
      </c>
      <c r="H7" s="109" t="s">
        <v>595</v>
      </c>
      <c r="I7" s="109" t="s">
        <v>594</v>
      </c>
      <c r="J7" s="109" t="s">
        <v>593</v>
      </c>
      <c r="K7" s="109" t="s">
        <v>510</v>
      </c>
    </row>
    <row r="8" spans="1:11" s="59" customFormat="1" ht="35.1" customHeight="1">
      <c r="A8" s="112" t="s">
        <v>445</v>
      </c>
      <c r="B8" s="115" t="s">
        <v>464</v>
      </c>
      <c r="C8" s="112" t="s">
        <v>465</v>
      </c>
      <c r="D8" s="112">
        <v>12</v>
      </c>
      <c r="E8" s="112" t="s">
        <v>279</v>
      </c>
      <c r="F8" s="112">
        <v>2022</v>
      </c>
      <c r="G8" s="114">
        <v>7.8166666666666664</v>
      </c>
      <c r="H8" s="114">
        <v>93.8</v>
      </c>
      <c r="I8" s="114">
        <v>9.0666666666666664</v>
      </c>
      <c r="J8" s="114">
        <v>108.8</v>
      </c>
      <c r="K8" s="112"/>
    </row>
    <row r="9" spans="1:11" s="59" customFormat="1" ht="35.1" customHeight="1">
      <c r="A9" s="112" t="s">
        <v>445</v>
      </c>
      <c r="B9" s="115" t="s">
        <v>466</v>
      </c>
      <c r="C9" s="112" t="s">
        <v>459</v>
      </c>
      <c r="D9" s="112">
        <v>12</v>
      </c>
      <c r="E9" s="112" t="s">
        <v>279</v>
      </c>
      <c r="F9" s="112">
        <v>2022</v>
      </c>
      <c r="G9" s="114">
        <v>7.8166666666666664</v>
      </c>
      <c r="H9" s="114">
        <v>93.8</v>
      </c>
      <c r="I9" s="114">
        <v>9.0666666666666664</v>
      </c>
      <c r="J9" s="114">
        <v>108.8</v>
      </c>
      <c r="K9" s="112" t="s">
        <v>674</v>
      </c>
    </row>
    <row r="10" spans="1:11" s="59" customFormat="1" ht="35.1" customHeight="1">
      <c r="A10" s="112" t="s">
        <v>445</v>
      </c>
      <c r="B10" s="115" t="s">
        <v>463</v>
      </c>
      <c r="C10" s="112" t="s">
        <v>454</v>
      </c>
      <c r="D10" s="112">
        <v>12</v>
      </c>
      <c r="E10" s="112" t="s">
        <v>279</v>
      </c>
      <c r="F10" s="112">
        <v>2020</v>
      </c>
      <c r="G10" s="114">
        <v>8.605833333333333</v>
      </c>
      <c r="H10" s="114">
        <v>103.27</v>
      </c>
      <c r="I10" s="114">
        <v>9.855833333333333</v>
      </c>
      <c r="J10" s="114">
        <v>118.27</v>
      </c>
      <c r="K10" s="112"/>
    </row>
    <row r="11" spans="1:11" s="59" customFormat="1" ht="35.1" customHeight="1">
      <c r="A11" s="112" t="s">
        <v>445</v>
      </c>
      <c r="B11" s="115" t="s">
        <v>676</v>
      </c>
      <c r="C11" s="112" t="s">
        <v>454</v>
      </c>
      <c r="D11" s="112">
        <v>12</v>
      </c>
      <c r="E11" s="112" t="s">
        <v>279</v>
      </c>
      <c r="F11" s="112">
        <v>2018</v>
      </c>
      <c r="G11" s="114">
        <v>17.504999999999999</v>
      </c>
      <c r="H11" s="114">
        <v>210.06</v>
      </c>
      <c r="I11" s="114">
        <v>18.754999999999999</v>
      </c>
      <c r="J11" s="114">
        <v>225.06</v>
      </c>
      <c r="K11" s="112"/>
    </row>
    <row r="12" spans="1:11" s="59" customFormat="1" ht="35.1" customHeight="1">
      <c r="A12" s="112" t="s">
        <v>445</v>
      </c>
      <c r="B12" s="115" t="s">
        <v>446</v>
      </c>
      <c r="C12" s="112" t="s">
        <v>447</v>
      </c>
      <c r="D12" s="112">
        <v>12</v>
      </c>
      <c r="E12" s="112" t="s">
        <v>279</v>
      </c>
      <c r="F12" s="112" t="s">
        <v>24</v>
      </c>
      <c r="G12" s="114">
        <v>12.664999999999999</v>
      </c>
      <c r="H12" s="114">
        <v>151.97999999999999</v>
      </c>
      <c r="I12" s="114">
        <v>13.914999999999999</v>
      </c>
      <c r="J12" s="114">
        <v>166.98</v>
      </c>
      <c r="K12" s="112"/>
    </row>
    <row r="13" spans="1:11" s="59" customFormat="1" ht="35.1" customHeight="1">
      <c r="A13" s="112" t="s">
        <v>445</v>
      </c>
      <c r="B13" s="115" t="s">
        <v>610</v>
      </c>
      <c r="C13" s="112" t="s">
        <v>459</v>
      </c>
      <c r="D13" s="112">
        <v>12</v>
      </c>
      <c r="E13" s="112" t="s">
        <v>279</v>
      </c>
      <c r="F13" s="112" t="s">
        <v>24</v>
      </c>
      <c r="G13" s="114">
        <v>12.019166666666665</v>
      </c>
      <c r="H13" s="114">
        <v>144.22999999999999</v>
      </c>
      <c r="I13" s="114">
        <v>13.269166666666665</v>
      </c>
      <c r="J13" s="114">
        <v>159.22999999999999</v>
      </c>
      <c r="K13" s="112"/>
    </row>
    <row r="14" spans="1:11" s="59" customFormat="1" ht="27.6">
      <c r="A14" s="112" t="s">
        <v>445</v>
      </c>
      <c r="B14" s="115" t="s">
        <v>448</v>
      </c>
      <c r="C14" s="112" t="s">
        <v>449</v>
      </c>
      <c r="D14" s="112">
        <v>12</v>
      </c>
      <c r="E14" s="112" t="s">
        <v>279</v>
      </c>
      <c r="F14" s="112">
        <v>2019</v>
      </c>
      <c r="G14" s="114">
        <v>10.759166666666667</v>
      </c>
      <c r="H14" s="114">
        <v>129.11000000000001</v>
      </c>
      <c r="I14" s="114">
        <v>12.009166666666667</v>
      </c>
      <c r="J14" s="114">
        <v>144.11000000000001</v>
      </c>
      <c r="K14" s="112"/>
    </row>
    <row r="15" spans="1:11" s="59" customFormat="1" ht="27.6">
      <c r="A15" s="112" t="s">
        <v>445</v>
      </c>
      <c r="B15" s="115" t="s">
        <v>448</v>
      </c>
      <c r="C15" s="112" t="s">
        <v>449</v>
      </c>
      <c r="D15" s="112">
        <v>12</v>
      </c>
      <c r="E15" s="112" t="s">
        <v>279</v>
      </c>
      <c r="F15" s="112">
        <v>2020</v>
      </c>
      <c r="G15" s="114">
        <v>10.759166666666667</v>
      </c>
      <c r="H15" s="114">
        <v>129.11000000000001</v>
      </c>
      <c r="I15" s="114">
        <v>12.009166666666667</v>
      </c>
      <c r="J15" s="114">
        <v>144.11000000000001</v>
      </c>
      <c r="K15" s="112"/>
    </row>
    <row r="16" spans="1:11" s="59" customFormat="1" ht="27.6">
      <c r="A16" s="112" t="s">
        <v>445</v>
      </c>
      <c r="B16" s="115" t="s">
        <v>952</v>
      </c>
      <c r="C16" s="112" t="s">
        <v>459</v>
      </c>
      <c r="D16" s="112">
        <v>12</v>
      </c>
      <c r="E16" s="112" t="s">
        <v>279</v>
      </c>
      <c r="F16" s="112">
        <v>2021</v>
      </c>
      <c r="G16" s="114">
        <v>11.333333333333334</v>
      </c>
      <c r="H16" s="114">
        <v>136</v>
      </c>
      <c r="I16" s="114">
        <v>12.583333333333334</v>
      </c>
      <c r="J16" s="114">
        <v>151</v>
      </c>
      <c r="K16" s="112"/>
    </row>
    <row r="17" spans="1:11" s="59" customFormat="1" ht="35.1" customHeight="1">
      <c r="A17" s="112" t="s">
        <v>445</v>
      </c>
      <c r="B17" s="115" t="s">
        <v>675</v>
      </c>
      <c r="C17" s="112" t="s">
        <v>449</v>
      </c>
      <c r="D17" s="112">
        <v>12</v>
      </c>
      <c r="E17" s="112" t="s">
        <v>279</v>
      </c>
      <c r="F17" s="112">
        <v>2021</v>
      </c>
      <c r="G17" s="114">
        <v>15.351666666666667</v>
      </c>
      <c r="H17" s="114">
        <v>184.22</v>
      </c>
      <c r="I17" s="114">
        <v>16.601666666666667</v>
      </c>
      <c r="J17" s="114">
        <v>199.22</v>
      </c>
      <c r="K17" s="112"/>
    </row>
    <row r="18" spans="1:11" s="59" customFormat="1" ht="35.1" customHeight="1">
      <c r="A18" s="112" t="s">
        <v>445</v>
      </c>
      <c r="B18" s="115" t="s">
        <v>584</v>
      </c>
      <c r="C18" s="112" t="s">
        <v>459</v>
      </c>
      <c r="D18" s="112">
        <v>12</v>
      </c>
      <c r="E18" s="112" t="s">
        <v>279</v>
      </c>
      <c r="F18" s="112">
        <v>2020</v>
      </c>
      <c r="G18" s="114">
        <v>12.04</v>
      </c>
      <c r="H18" s="114">
        <v>144.47999999999999</v>
      </c>
      <c r="I18" s="114">
        <v>13.29</v>
      </c>
      <c r="J18" s="114">
        <v>159.47999999999999</v>
      </c>
      <c r="K18" s="112"/>
    </row>
    <row r="19" spans="1:11" s="59" customFormat="1" ht="35.1" customHeight="1">
      <c r="A19" s="112" t="s">
        <v>445</v>
      </c>
      <c r="B19" s="115" t="s">
        <v>953</v>
      </c>
      <c r="C19" s="112" t="s">
        <v>459</v>
      </c>
      <c r="D19" s="112">
        <v>12</v>
      </c>
      <c r="E19" s="112" t="s">
        <v>279</v>
      </c>
      <c r="F19" s="117">
        <v>2021</v>
      </c>
      <c r="G19" s="114">
        <v>12.409166666666666</v>
      </c>
      <c r="H19" s="114">
        <v>148.91</v>
      </c>
      <c r="I19" s="114">
        <v>13.659166666666666</v>
      </c>
      <c r="J19" s="114">
        <v>163.91</v>
      </c>
      <c r="K19" s="112"/>
    </row>
    <row r="20" spans="1:11" s="59" customFormat="1" ht="35.1" customHeight="1">
      <c r="A20" s="112" t="s">
        <v>445</v>
      </c>
      <c r="B20" s="115" t="s">
        <v>472</v>
      </c>
      <c r="C20" s="112" t="s">
        <v>459</v>
      </c>
      <c r="D20" s="112">
        <v>12</v>
      </c>
      <c r="E20" s="112" t="s">
        <v>279</v>
      </c>
      <c r="F20" s="112">
        <v>2022</v>
      </c>
      <c r="G20" s="114">
        <v>15.639166666666666</v>
      </c>
      <c r="H20" s="114">
        <v>187.67</v>
      </c>
      <c r="I20" s="114">
        <v>16.889166666666664</v>
      </c>
      <c r="J20" s="114">
        <v>202.67</v>
      </c>
      <c r="K20" s="112"/>
    </row>
    <row r="21" spans="1:11" s="59" customFormat="1" ht="35.1" customHeight="1">
      <c r="A21" s="112" t="s">
        <v>445</v>
      </c>
      <c r="B21" s="115" t="s">
        <v>473</v>
      </c>
      <c r="C21" s="112" t="s">
        <v>459</v>
      </c>
      <c r="D21" s="112">
        <v>12</v>
      </c>
      <c r="E21" s="112" t="s">
        <v>279</v>
      </c>
      <c r="F21" s="112">
        <v>2022</v>
      </c>
      <c r="G21" s="114">
        <v>11.906666666666666</v>
      </c>
      <c r="H21" s="114">
        <v>142.88</v>
      </c>
      <c r="I21" s="114">
        <v>13.156666666666666</v>
      </c>
      <c r="J21" s="114">
        <v>157.88</v>
      </c>
      <c r="K21" s="112"/>
    </row>
    <row r="22" spans="1:11" s="60" customFormat="1" ht="35.1" customHeight="1">
      <c r="A22" s="112" t="s">
        <v>445</v>
      </c>
      <c r="B22" s="115" t="s">
        <v>450</v>
      </c>
      <c r="C22" s="112" t="s">
        <v>451</v>
      </c>
      <c r="D22" s="112">
        <v>12</v>
      </c>
      <c r="E22" s="112" t="s">
        <v>279</v>
      </c>
      <c r="F22" s="112" t="s">
        <v>24</v>
      </c>
      <c r="G22" s="114">
        <v>23.501666666666665</v>
      </c>
      <c r="H22" s="114">
        <v>282.02</v>
      </c>
      <c r="I22" s="114">
        <v>24.751666666666665</v>
      </c>
      <c r="J22" s="114">
        <v>297.02</v>
      </c>
      <c r="K22" s="112"/>
    </row>
    <row r="23" spans="1:11" s="59" customFormat="1" ht="27.6">
      <c r="A23" s="118" t="s">
        <v>445</v>
      </c>
      <c r="B23" s="115" t="s">
        <v>457</v>
      </c>
      <c r="C23" s="112" t="s">
        <v>449</v>
      </c>
      <c r="D23" s="112">
        <v>12</v>
      </c>
      <c r="E23" s="112" t="s">
        <v>279</v>
      </c>
      <c r="F23" s="112">
        <v>2021</v>
      </c>
      <c r="G23" s="114">
        <v>10.615</v>
      </c>
      <c r="H23" s="114">
        <v>127.38</v>
      </c>
      <c r="I23" s="114">
        <v>11.865</v>
      </c>
      <c r="J23" s="114">
        <v>142.38</v>
      </c>
      <c r="K23" s="112"/>
    </row>
    <row r="24" spans="1:11" s="59" customFormat="1" ht="35.1" customHeight="1">
      <c r="A24" s="119" t="s">
        <v>445</v>
      </c>
      <c r="B24" s="115" t="s">
        <v>458</v>
      </c>
      <c r="C24" s="112" t="s">
        <v>459</v>
      </c>
      <c r="D24" s="112">
        <v>12</v>
      </c>
      <c r="E24" s="112" t="s">
        <v>279</v>
      </c>
      <c r="F24" s="112">
        <v>2022</v>
      </c>
      <c r="G24" s="114">
        <v>6.0941666666666663</v>
      </c>
      <c r="H24" s="114">
        <v>73.13</v>
      </c>
      <c r="I24" s="114">
        <v>7.3441666666666663</v>
      </c>
      <c r="J24" s="114">
        <v>88.13</v>
      </c>
      <c r="K24" s="112"/>
    </row>
    <row r="25" spans="1:11" s="59" customFormat="1" ht="35.1" customHeight="1">
      <c r="A25" s="119" t="s">
        <v>445</v>
      </c>
      <c r="B25" s="115" t="s">
        <v>458</v>
      </c>
      <c r="C25" s="112" t="s">
        <v>447</v>
      </c>
      <c r="D25" s="112">
        <v>12</v>
      </c>
      <c r="E25" s="112" t="s">
        <v>279</v>
      </c>
      <c r="F25" s="112">
        <v>2022</v>
      </c>
      <c r="G25" s="114">
        <v>6.0941666666666663</v>
      </c>
      <c r="H25" s="114">
        <v>73.13</v>
      </c>
      <c r="I25" s="114">
        <v>7.3441666666666663</v>
      </c>
      <c r="J25" s="114">
        <v>88.13</v>
      </c>
      <c r="K25" s="112"/>
    </row>
    <row r="26" spans="1:11" s="59" customFormat="1" ht="35.1" customHeight="1">
      <c r="A26" s="120" t="s">
        <v>445</v>
      </c>
      <c r="B26" s="115" t="s">
        <v>467</v>
      </c>
      <c r="C26" s="112" t="s">
        <v>459</v>
      </c>
      <c r="D26" s="112">
        <v>12</v>
      </c>
      <c r="E26" s="112" t="s">
        <v>279</v>
      </c>
      <c r="F26" s="112">
        <v>2020</v>
      </c>
      <c r="G26" s="114">
        <v>8.4625000000000004</v>
      </c>
      <c r="H26" s="114">
        <v>101.55</v>
      </c>
      <c r="I26" s="114">
        <v>9.7125000000000004</v>
      </c>
      <c r="J26" s="114">
        <v>116.55</v>
      </c>
      <c r="K26" s="112"/>
    </row>
    <row r="27" spans="1:11" s="59" customFormat="1" ht="35.1" customHeight="1">
      <c r="A27" s="120" t="s">
        <v>445</v>
      </c>
      <c r="B27" s="115" t="s">
        <v>467</v>
      </c>
      <c r="C27" s="112" t="s">
        <v>459</v>
      </c>
      <c r="D27" s="112">
        <v>12</v>
      </c>
      <c r="E27" s="112" t="s">
        <v>279</v>
      </c>
      <c r="F27" s="117">
        <v>2021</v>
      </c>
      <c r="G27" s="114">
        <v>8.4625000000000004</v>
      </c>
      <c r="H27" s="114">
        <v>101.55</v>
      </c>
      <c r="I27" s="114">
        <v>9.7125000000000004</v>
      </c>
      <c r="J27" s="114">
        <v>116.55</v>
      </c>
      <c r="K27" s="112" t="s">
        <v>674</v>
      </c>
    </row>
    <row r="28" spans="1:11" s="59" customFormat="1" ht="35.1" customHeight="1">
      <c r="A28" s="112" t="s">
        <v>445</v>
      </c>
      <c r="B28" s="115" t="s">
        <v>460</v>
      </c>
      <c r="C28" s="112" t="s">
        <v>449</v>
      </c>
      <c r="D28" s="112">
        <v>12</v>
      </c>
      <c r="E28" s="112" t="s">
        <v>279</v>
      </c>
      <c r="F28" s="112">
        <v>2020</v>
      </c>
      <c r="G28" s="114">
        <v>8.6775000000000002</v>
      </c>
      <c r="H28" s="114">
        <v>104.13</v>
      </c>
      <c r="I28" s="114">
        <v>9.9275000000000002</v>
      </c>
      <c r="J28" s="114">
        <v>119.13</v>
      </c>
      <c r="K28" s="112"/>
    </row>
    <row r="29" spans="1:11" s="59" customFormat="1" ht="35.1" customHeight="1">
      <c r="A29" s="112" t="s">
        <v>445</v>
      </c>
      <c r="B29" s="115" t="s">
        <v>461</v>
      </c>
      <c r="C29" s="112" t="s">
        <v>447</v>
      </c>
      <c r="D29" s="112">
        <v>12</v>
      </c>
      <c r="E29" s="112" t="s">
        <v>279</v>
      </c>
      <c r="F29" s="112">
        <v>2021</v>
      </c>
      <c r="G29" s="114">
        <v>7.666666666666667</v>
      </c>
      <c r="H29" s="114">
        <v>92</v>
      </c>
      <c r="I29" s="114">
        <v>8.9166666666666661</v>
      </c>
      <c r="J29" s="114">
        <v>107</v>
      </c>
      <c r="K29" s="112"/>
    </row>
    <row r="30" spans="1:11" s="59" customFormat="1" ht="35.1" customHeight="1">
      <c r="A30" s="112" t="s">
        <v>445</v>
      </c>
      <c r="B30" s="115" t="s">
        <v>461</v>
      </c>
      <c r="C30" s="112" t="s">
        <v>447</v>
      </c>
      <c r="D30" s="112">
        <v>12</v>
      </c>
      <c r="E30" s="112" t="s">
        <v>279</v>
      </c>
      <c r="F30" s="117">
        <v>2022</v>
      </c>
      <c r="G30" s="114">
        <v>8.1749999999999989</v>
      </c>
      <c r="H30" s="114">
        <v>98.1</v>
      </c>
      <c r="I30" s="114">
        <v>9.4249999999999989</v>
      </c>
      <c r="J30" s="114">
        <v>113.1</v>
      </c>
      <c r="K30" s="112"/>
    </row>
    <row r="31" spans="1:11" s="59" customFormat="1" ht="35.1" customHeight="1">
      <c r="A31" s="112" t="s">
        <v>445</v>
      </c>
      <c r="B31" s="115" t="s">
        <v>452</v>
      </c>
      <c r="C31" s="112" t="s">
        <v>447</v>
      </c>
      <c r="D31" s="112">
        <v>12</v>
      </c>
      <c r="E31" s="112" t="s">
        <v>279</v>
      </c>
      <c r="F31" s="112">
        <v>2022</v>
      </c>
      <c r="G31" s="114">
        <v>9.5391666666666666</v>
      </c>
      <c r="H31" s="114">
        <v>114.47</v>
      </c>
      <c r="I31" s="114">
        <v>10.789166666666667</v>
      </c>
      <c r="J31" s="114">
        <v>129.47</v>
      </c>
      <c r="K31" s="112"/>
    </row>
    <row r="32" spans="1:11" s="59" customFormat="1" ht="35.1" customHeight="1">
      <c r="A32" s="112" t="s">
        <v>445</v>
      </c>
      <c r="B32" s="115" t="s">
        <v>456</v>
      </c>
      <c r="C32" s="112" t="s">
        <v>454</v>
      </c>
      <c r="D32" s="112">
        <v>12</v>
      </c>
      <c r="E32" s="112" t="s">
        <v>279</v>
      </c>
      <c r="F32" s="112">
        <v>2021</v>
      </c>
      <c r="G32" s="114">
        <v>8.0316666666666663</v>
      </c>
      <c r="H32" s="114">
        <v>96.38</v>
      </c>
      <c r="I32" s="114">
        <v>9.2816666666666663</v>
      </c>
      <c r="J32" s="114">
        <v>111.38</v>
      </c>
      <c r="K32" s="112"/>
    </row>
    <row r="33" spans="1:11" s="60" customFormat="1" ht="35.1" customHeight="1">
      <c r="A33" s="112" t="s">
        <v>445</v>
      </c>
      <c r="B33" s="115" t="s">
        <v>453</v>
      </c>
      <c r="C33" s="112" t="s">
        <v>454</v>
      </c>
      <c r="D33" s="112">
        <v>12</v>
      </c>
      <c r="E33" s="112" t="s">
        <v>279</v>
      </c>
      <c r="F33" s="112">
        <v>2020</v>
      </c>
      <c r="G33" s="114">
        <v>10.516666666666667</v>
      </c>
      <c r="H33" s="114">
        <v>126.2</v>
      </c>
      <c r="I33" s="114">
        <v>11.766666666666666</v>
      </c>
      <c r="J33" s="114">
        <v>141.19999999999999</v>
      </c>
      <c r="K33" s="112"/>
    </row>
    <row r="34" spans="1:11" s="59" customFormat="1" ht="27.6">
      <c r="A34" s="112" t="s">
        <v>445</v>
      </c>
      <c r="B34" s="115" t="s">
        <v>455</v>
      </c>
      <c r="C34" s="112" t="s">
        <v>449</v>
      </c>
      <c r="D34" s="112">
        <v>12</v>
      </c>
      <c r="E34" s="112" t="s">
        <v>279</v>
      </c>
      <c r="F34" s="112">
        <v>2020</v>
      </c>
      <c r="G34" s="114">
        <v>11.043333333333335</v>
      </c>
      <c r="H34" s="114">
        <v>132.52000000000001</v>
      </c>
      <c r="I34" s="114">
        <v>12.293333333333335</v>
      </c>
      <c r="J34" s="114">
        <v>147.52000000000001</v>
      </c>
      <c r="K34" s="112"/>
    </row>
    <row r="35" spans="1:11" s="59" customFormat="1" ht="27.6">
      <c r="A35" s="112" t="s">
        <v>445</v>
      </c>
      <c r="B35" s="115" t="s">
        <v>455</v>
      </c>
      <c r="C35" s="112" t="s">
        <v>471</v>
      </c>
      <c r="D35" s="112">
        <v>12</v>
      </c>
      <c r="E35" s="112" t="s">
        <v>279</v>
      </c>
      <c r="F35" s="112">
        <v>2021</v>
      </c>
      <c r="G35" s="114">
        <v>10.715833333333334</v>
      </c>
      <c r="H35" s="114">
        <v>128.59</v>
      </c>
      <c r="I35" s="114">
        <v>11.965833333333334</v>
      </c>
      <c r="J35" s="114">
        <v>143.59</v>
      </c>
      <c r="K35" s="112"/>
    </row>
    <row r="36" spans="1:11" s="59" customFormat="1" ht="27.6">
      <c r="A36" s="112" t="s">
        <v>445</v>
      </c>
      <c r="B36" s="115" t="s">
        <v>462</v>
      </c>
      <c r="C36" s="112" t="s">
        <v>454</v>
      </c>
      <c r="D36" s="112">
        <v>12</v>
      </c>
      <c r="E36" s="112" t="s">
        <v>279</v>
      </c>
      <c r="F36" s="112">
        <v>2020</v>
      </c>
      <c r="G36" s="114">
        <v>10.256666666666666</v>
      </c>
      <c r="H36" s="114">
        <v>123.08</v>
      </c>
      <c r="I36" s="114">
        <v>11.506666666666666</v>
      </c>
      <c r="J36" s="114">
        <v>138.07999999999998</v>
      </c>
      <c r="K36" s="112"/>
    </row>
    <row r="37" spans="1:11" s="59" customFormat="1" ht="27.6">
      <c r="A37" s="112" t="s">
        <v>445</v>
      </c>
      <c r="B37" s="115" t="s">
        <v>468</v>
      </c>
      <c r="C37" s="112" t="s">
        <v>454</v>
      </c>
      <c r="D37" s="112">
        <v>12</v>
      </c>
      <c r="E37" s="112" t="s">
        <v>279</v>
      </c>
      <c r="F37" s="112">
        <v>2021</v>
      </c>
      <c r="G37" s="114">
        <v>8.0891666666666655</v>
      </c>
      <c r="H37" s="114">
        <v>97.07</v>
      </c>
      <c r="I37" s="114">
        <v>9.3391666666666655</v>
      </c>
      <c r="J37" s="114">
        <v>112.07</v>
      </c>
      <c r="K37" s="112" t="s">
        <v>674</v>
      </c>
    </row>
    <row r="38" spans="1:11" s="59" customFormat="1" ht="27.6">
      <c r="A38" s="112" t="s">
        <v>445</v>
      </c>
      <c r="B38" s="115" t="s">
        <v>469</v>
      </c>
      <c r="C38" s="112" t="s">
        <v>465</v>
      </c>
      <c r="D38" s="112">
        <v>12</v>
      </c>
      <c r="E38" s="112" t="s">
        <v>279</v>
      </c>
      <c r="F38" s="112">
        <v>2021</v>
      </c>
      <c r="G38" s="114">
        <v>7.333333333333333</v>
      </c>
      <c r="H38" s="114">
        <v>88</v>
      </c>
      <c r="I38" s="114">
        <v>8.5833333333333339</v>
      </c>
      <c r="J38" s="114">
        <v>103</v>
      </c>
      <c r="K38" s="112"/>
    </row>
    <row r="39" spans="1:11" s="59" customFormat="1" ht="27.6">
      <c r="A39" s="112" t="s">
        <v>445</v>
      </c>
      <c r="B39" s="115" t="s">
        <v>469</v>
      </c>
      <c r="C39" s="112" t="s">
        <v>465</v>
      </c>
      <c r="D39" s="112">
        <v>12</v>
      </c>
      <c r="E39" s="112" t="s">
        <v>279</v>
      </c>
      <c r="F39" s="117">
        <v>2022</v>
      </c>
      <c r="G39" s="114">
        <v>8.0891666666666655</v>
      </c>
      <c r="H39" s="114">
        <v>97.07</v>
      </c>
      <c r="I39" s="114">
        <v>9.3391666666666655</v>
      </c>
      <c r="J39" s="114">
        <v>112.07</v>
      </c>
      <c r="K39" s="112" t="s">
        <v>674</v>
      </c>
    </row>
    <row r="40" spans="1:11" s="59" customFormat="1" ht="27.6">
      <c r="A40" s="118" t="s">
        <v>445</v>
      </c>
      <c r="B40" s="115" t="s">
        <v>470</v>
      </c>
      <c r="C40" s="112" t="s">
        <v>471</v>
      </c>
      <c r="D40" s="112">
        <v>12</v>
      </c>
      <c r="E40" s="112">
        <v>750</v>
      </c>
      <c r="F40" s="112">
        <v>2021</v>
      </c>
      <c r="G40" s="114">
        <v>8.0891666666666655</v>
      </c>
      <c r="H40" s="114">
        <v>97.07</v>
      </c>
      <c r="I40" s="114">
        <v>9.3391666666666655</v>
      </c>
      <c r="J40" s="114">
        <v>112.07</v>
      </c>
      <c r="K40" s="112"/>
    </row>
    <row r="41" spans="1:11" s="59" customFormat="1" ht="27.6">
      <c r="A41" s="118" t="s">
        <v>445</v>
      </c>
      <c r="B41" s="115" t="s">
        <v>470</v>
      </c>
      <c r="C41" s="112" t="s">
        <v>471</v>
      </c>
      <c r="D41" s="112">
        <v>12</v>
      </c>
      <c r="E41" s="112">
        <v>750</v>
      </c>
      <c r="F41" s="112">
        <v>2022</v>
      </c>
      <c r="G41" s="114">
        <v>8.0891666666666655</v>
      </c>
      <c r="H41" s="114">
        <v>97.07</v>
      </c>
      <c r="I41" s="114">
        <v>9.3391666666666655</v>
      </c>
      <c r="J41" s="114">
        <v>112.07</v>
      </c>
      <c r="K41" s="112"/>
    </row>
    <row r="42" spans="1:11" ht="27.6">
      <c r="A42" s="112" t="s">
        <v>445</v>
      </c>
      <c r="B42" s="115" t="s">
        <v>474</v>
      </c>
      <c r="C42" s="112" t="s">
        <v>454</v>
      </c>
      <c r="D42" s="112">
        <v>12</v>
      </c>
      <c r="E42" s="112" t="s">
        <v>279</v>
      </c>
      <c r="F42" s="112">
        <v>2020</v>
      </c>
      <c r="G42" s="114">
        <v>6.479166666666667</v>
      </c>
      <c r="H42" s="114">
        <v>77.75</v>
      </c>
      <c r="I42" s="114">
        <v>7.729166666666667</v>
      </c>
      <c r="J42" s="114">
        <v>92.75</v>
      </c>
      <c r="K42" s="112"/>
    </row>
    <row r="43" spans="1:11" ht="27.6">
      <c r="A43" s="112" t="s">
        <v>445</v>
      </c>
      <c r="B43" s="115" t="s">
        <v>609</v>
      </c>
      <c r="C43" s="112" t="s">
        <v>459</v>
      </c>
      <c r="D43" s="112">
        <v>12</v>
      </c>
      <c r="E43" s="112" t="s">
        <v>279</v>
      </c>
      <c r="F43" s="112">
        <v>2022</v>
      </c>
      <c r="G43" s="114">
        <v>6.2374999999999998</v>
      </c>
      <c r="H43" s="114">
        <v>74.849999999999994</v>
      </c>
      <c r="I43" s="114">
        <v>7.4874999999999998</v>
      </c>
      <c r="J43" s="114">
        <v>89.85</v>
      </c>
      <c r="K43" s="112"/>
    </row>
    <row r="44" spans="1:11" ht="27.6">
      <c r="A44" s="112" t="s">
        <v>445</v>
      </c>
      <c r="B44" s="115" t="s">
        <v>608</v>
      </c>
      <c r="C44" s="112" t="s">
        <v>465</v>
      </c>
      <c r="D44" s="112">
        <v>12</v>
      </c>
      <c r="E44" s="112" t="s">
        <v>279</v>
      </c>
      <c r="F44" s="112">
        <v>2022</v>
      </c>
      <c r="G44" s="114">
        <v>6.2374999999999998</v>
      </c>
      <c r="H44" s="114">
        <v>74.849999999999994</v>
      </c>
      <c r="I44" s="114">
        <v>7.4874999999999998</v>
      </c>
      <c r="J44" s="114">
        <v>89.85</v>
      </c>
      <c r="K44" s="112"/>
    </row>
  </sheetData>
  <mergeCells count="1">
    <mergeCell ref="B1:J1"/>
  </mergeCells>
  <pageMargins left="0.75" right="0.25" top="0.25" bottom="0.25" header="0.3" footer="0.3"/>
  <pageSetup scale="23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EDA54-1271-4EB2-A960-5A59A0CE5BE3}">
  <sheetPr>
    <pageSetUpPr fitToPage="1"/>
  </sheetPr>
  <dimension ref="A1:E21"/>
  <sheetViews>
    <sheetView workbookViewId="0">
      <selection activeCell="B16" sqref="B16"/>
    </sheetView>
  </sheetViews>
  <sheetFormatPr defaultColWidth="8.765625" defaultRowHeight="16.2"/>
  <cols>
    <col min="1" max="1" width="17.69140625" style="19" customWidth="1"/>
    <col min="2" max="2" width="26" style="19" customWidth="1"/>
    <col min="3" max="3" width="12" style="19" customWidth="1"/>
    <col min="4" max="4" width="12.765625" style="19" bestFit="1" customWidth="1"/>
    <col min="5" max="16384" width="8.765625" style="19"/>
  </cols>
  <sheetData>
    <row r="1" spans="1:5">
      <c r="A1" s="24" t="s">
        <v>0</v>
      </c>
      <c r="B1" s="24" t="s">
        <v>287</v>
      </c>
      <c r="C1" s="24" t="s">
        <v>288</v>
      </c>
      <c r="D1" s="24" t="s">
        <v>289</v>
      </c>
      <c r="E1" s="3"/>
    </row>
    <row r="2" spans="1:5">
      <c r="A2" s="35" t="s">
        <v>513</v>
      </c>
      <c r="B2" s="35" t="s">
        <v>514</v>
      </c>
      <c r="C2" s="61">
        <v>144</v>
      </c>
      <c r="D2" s="61">
        <f>(C2/12)+1</f>
        <v>13</v>
      </c>
      <c r="E2" s="25"/>
    </row>
    <row r="3" spans="1:5">
      <c r="A3" s="35" t="s">
        <v>513</v>
      </c>
      <c r="B3" s="35" t="s">
        <v>515</v>
      </c>
      <c r="C3" s="61">
        <v>144</v>
      </c>
      <c r="D3" s="61">
        <f>(C3/12)+1</f>
        <v>13</v>
      </c>
      <c r="E3" s="25"/>
    </row>
    <row r="4" spans="1:5">
      <c r="A4" s="35" t="s">
        <v>291</v>
      </c>
      <c r="B4" s="35" t="s">
        <v>19</v>
      </c>
      <c r="C4" s="61">
        <v>112</v>
      </c>
      <c r="D4" s="61">
        <v>10.33</v>
      </c>
      <c r="E4" s="25"/>
    </row>
    <row r="5" spans="1:5">
      <c r="A5" s="35" t="s">
        <v>291</v>
      </c>
      <c r="B5" s="35" t="s">
        <v>512</v>
      </c>
      <c r="C5" s="61">
        <v>144</v>
      </c>
      <c r="D5" s="61">
        <f>(C5/12)+1</f>
        <v>13</v>
      </c>
      <c r="E5" s="25"/>
    </row>
    <row r="6" spans="1:5">
      <c r="A6" s="35" t="s">
        <v>516</v>
      </c>
      <c r="B6" s="35" t="s">
        <v>517</v>
      </c>
      <c r="C6" s="61">
        <v>116</v>
      </c>
      <c r="D6" s="61">
        <f>(C6/12)+1</f>
        <v>10.666666666666666</v>
      </c>
      <c r="E6" s="25"/>
    </row>
    <row r="7" spans="1:5">
      <c r="A7" s="35" t="s">
        <v>863</v>
      </c>
      <c r="B7" s="51" t="s">
        <v>864</v>
      </c>
      <c r="C7" s="61">
        <v>100</v>
      </c>
      <c r="D7" s="61">
        <v>9.34</v>
      </c>
      <c r="E7" s="25"/>
    </row>
    <row r="8" spans="1:5">
      <c r="A8" s="51" t="s">
        <v>553</v>
      </c>
      <c r="B8" s="51" t="s">
        <v>554</v>
      </c>
      <c r="C8" s="71">
        <v>305</v>
      </c>
      <c r="D8" s="71">
        <v>26.42</v>
      </c>
      <c r="E8" s="26"/>
    </row>
    <row r="9" spans="1:5">
      <c r="A9" s="47" t="s">
        <v>292</v>
      </c>
      <c r="B9" s="47" t="s">
        <v>293</v>
      </c>
      <c r="C9" s="72">
        <v>192</v>
      </c>
      <c r="D9" s="72">
        <v>17</v>
      </c>
    </row>
    <row r="10" spans="1:5">
      <c r="A10" s="47" t="s">
        <v>292</v>
      </c>
      <c r="B10" s="47" t="s">
        <v>294</v>
      </c>
      <c r="C10" s="72">
        <v>204</v>
      </c>
      <c r="D10" s="72">
        <f>C10/12+1</f>
        <v>18</v>
      </c>
    </row>
    <row r="11" spans="1:5">
      <c r="A11" s="47" t="s">
        <v>725</v>
      </c>
      <c r="B11" s="47" t="s">
        <v>726</v>
      </c>
      <c r="C11" s="72">
        <v>192</v>
      </c>
      <c r="D11" s="72">
        <v>17</v>
      </c>
    </row>
    <row r="12" spans="1:5">
      <c r="A12" s="47" t="s">
        <v>727</v>
      </c>
      <c r="B12" s="47" t="s">
        <v>977</v>
      </c>
      <c r="C12" s="72">
        <v>120</v>
      </c>
      <c r="D12" s="72">
        <f>C12/12+1</f>
        <v>11</v>
      </c>
    </row>
    <row r="13" spans="1:5">
      <c r="A13" s="47" t="s">
        <v>290</v>
      </c>
      <c r="B13" s="47" t="s">
        <v>143</v>
      </c>
      <c r="C13" s="72">
        <v>118</v>
      </c>
      <c r="D13" s="72">
        <v>10.83</v>
      </c>
    </row>
    <row r="14" spans="1:5">
      <c r="A14" s="73" t="s">
        <v>290</v>
      </c>
      <c r="B14" s="73" t="s">
        <v>511</v>
      </c>
      <c r="C14" s="74">
        <v>188</v>
      </c>
      <c r="D14" s="74">
        <f>(C14/12)+1</f>
        <v>16.666666666666664</v>
      </c>
    </row>
    <row r="15" spans="1:5">
      <c r="A15" s="73" t="s">
        <v>290</v>
      </c>
      <c r="B15" s="73" t="s">
        <v>93</v>
      </c>
      <c r="C15" s="74">
        <v>118</v>
      </c>
      <c r="D15" s="74">
        <f>C15/12+1</f>
        <v>10.833333333333334</v>
      </c>
    </row>
    <row r="16" spans="1:5">
      <c r="A16" s="73" t="s">
        <v>518</v>
      </c>
      <c r="B16" s="73" t="s">
        <v>555</v>
      </c>
      <c r="C16" s="74">
        <v>132</v>
      </c>
      <c r="D16" s="74">
        <f>C16/12+1</f>
        <v>12</v>
      </c>
    </row>
    <row r="17" spans="1:5">
      <c r="A17" s="47" t="s">
        <v>518</v>
      </c>
      <c r="B17" s="47" t="s">
        <v>556</v>
      </c>
      <c r="C17" s="72">
        <v>132</v>
      </c>
      <c r="D17" s="72">
        <f>C17/12+1</f>
        <v>12</v>
      </c>
    </row>
    <row r="18" spans="1:5">
      <c r="A18" s="47" t="s">
        <v>518</v>
      </c>
      <c r="B18" s="47" t="s">
        <v>519</v>
      </c>
      <c r="C18" s="72">
        <v>132</v>
      </c>
      <c r="D18" s="72">
        <f>C18/12+1</f>
        <v>12</v>
      </c>
    </row>
    <row r="19" spans="1:5">
      <c r="C19" s="46"/>
    </row>
    <row r="20" spans="1:5">
      <c r="E20" s="44"/>
    </row>
    <row r="21" spans="1:5">
      <c r="E21" s="44"/>
    </row>
  </sheetData>
  <pageMargins left="0.7" right="0.7" top="0.75" bottom="0.75" header="0.3" footer="0.3"/>
  <pageSetup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40753-A0B9-41FB-8DF2-97BF4F70E2FD}">
  <sheetPr>
    <pageSetUpPr fitToPage="1"/>
  </sheetPr>
  <dimension ref="A1:G34"/>
  <sheetViews>
    <sheetView tabSelected="1" topLeftCell="A7" zoomScale="95" zoomScaleNormal="95" workbookViewId="0">
      <selection activeCell="A7" sqref="A1:XFD1048576"/>
    </sheetView>
  </sheetViews>
  <sheetFormatPr defaultColWidth="8.765625" defaultRowHeight="16.2"/>
  <cols>
    <col min="1" max="1" width="29.3828125" style="26" bestFit="1" customWidth="1"/>
    <col min="2" max="2" width="39.765625" style="26" bestFit="1" customWidth="1"/>
    <col min="3" max="3" width="9.3828125" style="26" bestFit="1" customWidth="1"/>
    <col min="4" max="4" width="12.3046875" style="26" customWidth="1"/>
    <col min="5" max="5" width="10.765625" style="26" customWidth="1"/>
    <col min="6" max="6" width="15" style="26" customWidth="1"/>
    <col min="7" max="16384" width="8.765625" style="26"/>
  </cols>
  <sheetData>
    <row r="1" spans="1:7">
      <c r="A1" s="62" t="s">
        <v>0</v>
      </c>
      <c r="B1" s="62" t="s">
        <v>287</v>
      </c>
      <c r="C1" s="63" t="s">
        <v>288</v>
      </c>
      <c r="D1" s="63" t="s">
        <v>289</v>
      </c>
      <c r="E1" s="63" t="s">
        <v>378</v>
      </c>
      <c r="F1" s="37"/>
      <c r="G1" s="25"/>
    </row>
    <row r="2" spans="1:7">
      <c r="A2" s="35" t="s">
        <v>901</v>
      </c>
      <c r="B2" s="35" t="s">
        <v>902</v>
      </c>
      <c r="C2" s="36">
        <v>160</v>
      </c>
      <c r="D2" s="36">
        <v>14.33</v>
      </c>
      <c r="E2" s="36">
        <v>14.33</v>
      </c>
      <c r="F2" s="38"/>
      <c r="G2" s="25"/>
    </row>
    <row r="3" spans="1:7">
      <c r="A3" s="51" t="s">
        <v>702</v>
      </c>
      <c r="B3" s="51" t="s">
        <v>703</v>
      </c>
      <c r="C3" s="36">
        <v>104</v>
      </c>
      <c r="D3" s="36">
        <v>9</v>
      </c>
      <c r="E3" s="36">
        <f>ROUNDUP((C3/12)+1,0)</f>
        <v>10</v>
      </c>
      <c r="F3" s="38"/>
      <c r="G3" s="25"/>
    </row>
    <row r="4" spans="1:7">
      <c r="A4" s="35" t="s">
        <v>381</v>
      </c>
      <c r="B4" s="51" t="s">
        <v>382</v>
      </c>
      <c r="C4" s="36">
        <f>D4*12</f>
        <v>144</v>
      </c>
      <c r="D4" s="36">
        <f>ROUNDUP(12,0)</f>
        <v>12</v>
      </c>
      <c r="E4" s="36">
        <f>ROUNDUP((C4/12)+1,0)</f>
        <v>13</v>
      </c>
      <c r="F4" s="64"/>
      <c r="G4" s="25"/>
    </row>
    <row r="5" spans="1:7">
      <c r="A5" s="35" t="s">
        <v>381</v>
      </c>
      <c r="B5" s="35" t="s">
        <v>383</v>
      </c>
      <c r="C5" s="36">
        <v>144</v>
      </c>
      <c r="D5" s="36">
        <f>ROUNDUP(12,0)</f>
        <v>12</v>
      </c>
      <c r="E5" s="36">
        <f>ROUNDUP((C5/12)+1,0)</f>
        <v>13</v>
      </c>
      <c r="F5" s="64"/>
      <c r="G5" s="25"/>
    </row>
    <row r="6" spans="1:7">
      <c r="A6" s="35" t="s">
        <v>699</v>
      </c>
      <c r="B6" s="35" t="s">
        <v>700</v>
      </c>
      <c r="C6" s="36">
        <v>184</v>
      </c>
      <c r="D6" s="36">
        <v>15</v>
      </c>
      <c r="E6" s="36">
        <f>ROUNDUP((C6/12)+1,0)</f>
        <v>17</v>
      </c>
      <c r="F6" s="38"/>
      <c r="G6" s="25"/>
    </row>
    <row r="7" spans="1:7">
      <c r="A7" s="35" t="s">
        <v>818</v>
      </c>
      <c r="B7" s="51" t="s">
        <v>819</v>
      </c>
      <c r="C7" s="36">
        <v>160</v>
      </c>
      <c r="D7" s="36">
        <v>14.33</v>
      </c>
      <c r="E7" s="36">
        <v>14.33</v>
      </c>
      <c r="F7" s="38"/>
      <c r="G7" s="25"/>
    </row>
    <row r="8" spans="1:7">
      <c r="A8" s="35" t="s">
        <v>818</v>
      </c>
      <c r="B8" s="51" t="s">
        <v>830</v>
      </c>
      <c r="C8" s="36">
        <v>152</v>
      </c>
      <c r="D8" s="36">
        <v>13.67</v>
      </c>
      <c r="E8" s="36">
        <v>13.67</v>
      </c>
      <c r="F8" s="64"/>
      <c r="G8" s="25"/>
    </row>
    <row r="9" spans="1:7">
      <c r="A9" s="51" t="s">
        <v>379</v>
      </c>
      <c r="B9" s="51" t="s">
        <v>380</v>
      </c>
      <c r="C9" s="36">
        <v>100</v>
      </c>
      <c r="D9" s="36">
        <f>ROUNDUP(16.67,0)</f>
        <v>17</v>
      </c>
      <c r="E9" s="36">
        <f>ROUNDUP((C9/6)+1,0)</f>
        <v>18</v>
      </c>
      <c r="F9" s="38"/>
      <c r="G9" s="25"/>
    </row>
    <row r="10" spans="1:7">
      <c r="A10" s="35" t="s">
        <v>379</v>
      </c>
      <c r="B10" s="35" t="s">
        <v>386</v>
      </c>
      <c r="C10" s="36">
        <v>128</v>
      </c>
      <c r="D10" s="36">
        <f>ROUNDUP(10.67,0)</f>
        <v>11</v>
      </c>
      <c r="E10" s="36">
        <f t="shared" ref="E10:E16" si="0">ROUNDUP((C10/12)+1,0)</f>
        <v>12</v>
      </c>
      <c r="F10" s="38"/>
      <c r="G10" s="25"/>
    </row>
    <row r="11" spans="1:7">
      <c r="A11" s="35" t="s">
        <v>384</v>
      </c>
      <c r="B11" s="35" t="s">
        <v>385</v>
      </c>
      <c r="C11" s="126">
        <v>144</v>
      </c>
      <c r="D11" s="36">
        <f>ROUNDUP(11.5,0)</f>
        <v>12</v>
      </c>
      <c r="E11" s="36">
        <f t="shared" si="0"/>
        <v>13</v>
      </c>
      <c r="F11" s="38"/>
      <c r="G11" s="25"/>
    </row>
    <row r="12" spans="1:7">
      <c r="A12" s="35" t="s">
        <v>384</v>
      </c>
      <c r="B12" s="35" t="s">
        <v>973</v>
      </c>
      <c r="C12" s="126">
        <v>144</v>
      </c>
      <c r="D12" s="36">
        <f>ROUNDUP(11.5,0)</f>
        <v>12</v>
      </c>
      <c r="E12" s="36">
        <f t="shared" si="0"/>
        <v>13</v>
      </c>
      <c r="F12" s="38"/>
      <c r="G12" s="25"/>
    </row>
    <row r="13" spans="1:7">
      <c r="A13" s="35" t="s">
        <v>415</v>
      </c>
      <c r="B13" s="35" t="s">
        <v>981</v>
      </c>
      <c r="C13" s="36">
        <v>192</v>
      </c>
      <c r="D13" s="36">
        <f>ROUNDUP(15.17,0)</f>
        <v>16</v>
      </c>
      <c r="E13" s="36">
        <f t="shared" si="0"/>
        <v>17</v>
      </c>
      <c r="F13" s="38"/>
      <c r="G13" s="25"/>
    </row>
    <row r="14" spans="1:7">
      <c r="A14" s="35" t="s">
        <v>415</v>
      </c>
      <c r="B14" s="35" t="s">
        <v>980</v>
      </c>
      <c r="C14" s="36">
        <v>192</v>
      </c>
      <c r="D14" s="36">
        <f>ROUNDUP(15.17,0)</f>
        <v>16</v>
      </c>
      <c r="E14" s="36">
        <f t="shared" si="0"/>
        <v>17</v>
      </c>
      <c r="F14" s="38"/>
      <c r="G14" s="25"/>
    </row>
    <row r="15" spans="1:7">
      <c r="A15" s="35" t="s">
        <v>415</v>
      </c>
      <c r="B15" s="35" t="s">
        <v>978</v>
      </c>
      <c r="C15" s="36">
        <v>200</v>
      </c>
      <c r="D15" s="36">
        <v>17</v>
      </c>
      <c r="E15" s="36">
        <f t="shared" si="0"/>
        <v>18</v>
      </c>
      <c r="F15" s="38"/>
      <c r="G15" s="25"/>
    </row>
    <row r="16" spans="1:7">
      <c r="A16" s="35" t="s">
        <v>415</v>
      </c>
      <c r="B16" s="35" t="s">
        <v>979</v>
      </c>
      <c r="C16" s="36">
        <v>182</v>
      </c>
      <c r="D16" s="36">
        <f>ROUNDUP(15.17,0)</f>
        <v>16</v>
      </c>
      <c r="E16" s="36">
        <f t="shared" si="0"/>
        <v>17</v>
      </c>
      <c r="F16" s="38"/>
      <c r="G16" s="25"/>
    </row>
    <row r="17" spans="1:7">
      <c r="A17" s="35" t="s">
        <v>696</v>
      </c>
      <c r="B17" s="35" t="s">
        <v>697</v>
      </c>
      <c r="C17" s="36">
        <v>480</v>
      </c>
      <c r="D17" s="36">
        <v>41</v>
      </c>
      <c r="E17" s="36">
        <v>41</v>
      </c>
      <c r="F17" s="38"/>
      <c r="G17" s="25"/>
    </row>
    <row r="18" spans="1:7">
      <c r="A18" s="35" t="s">
        <v>696</v>
      </c>
      <c r="B18" s="35" t="s">
        <v>698</v>
      </c>
      <c r="C18" s="36">
        <v>480</v>
      </c>
      <c r="D18" s="36">
        <v>41</v>
      </c>
      <c r="E18" s="36">
        <v>41</v>
      </c>
      <c r="F18" s="64"/>
      <c r="G18" s="25"/>
    </row>
    <row r="19" spans="1:7">
      <c r="A19" s="35" t="s">
        <v>696</v>
      </c>
      <c r="B19" s="35" t="s">
        <v>793</v>
      </c>
      <c r="C19" s="36">
        <v>492</v>
      </c>
      <c r="D19" s="36">
        <v>43</v>
      </c>
      <c r="E19" s="36">
        <v>42</v>
      </c>
      <c r="F19" s="38"/>
      <c r="G19" s="25"/>
    </row>
    <row r="20" spans="1:7">
      <c r="A20" s="35" t="s">
        <v>696</v>
      </c>
      <c r="B20" s="35" t="s">
        <v>741</v>
      </c>
      <c r="C20" s="36">
        <v>492</v>
      </c>
      <c r="D20" s="36">
        <v>43</v>
      </c>
      <c r="E20" s="36">
        <v>42</v>
      </c>
      <c r="F20" s="64"/>
      <c r="G20" s="25"/>
    </row>
    <row r="21" spans="1:7">
      <c r="A21" s="35" t="s">
        <v>696</v>
      </c>
      <c r="B21" s="35" t="s">
        <v>792</v>
      </c>
      <c r="C21" s="36">
        <v>272</v>
      </c>
      <c r="D21" s="36">
        <v>25</v>
      </c>
      <c r="E21" s="36">
        <v>24</v>
      </c>
      <c r="F21" s="38"/>
    </row>
    <row r="22" spans="1:7">
      <c r="A22" s="35" t="s">
        <v>694</v>
      </c>
      <c r="B22" s="35" t="s">
        <v>982</v>
      </c>
      <c r="C22" s="36">
        <v>210</v>
      </c>
      <c r="D22" s="36">
        <v>18</v>
      </c>
      <c r="E22" s="36">
        <v>19</v>
      </c>
    </row>
    <row r="23" spans="1:7">
      <c r="A23" s="35" t="s">
        <v>694</v>
      </c>
      <c r="B23" s="51" t="s">
        <v>972</v>
      </c>
      <c r="C23" s="36">
        <v>610</v>
      </c>
      <c r="D23" s="36">
        <v>45</v>
      </c>
      <c r="E23" s="36">
        <v>45</v>
      </c>
    </row>
    <row r="24" spans="1:7">
      <c r="A24" s="35" t="s">
        <v>694</v>
      </c>
      <c r="B24" s="35" t="s">
        <v>695</v>
      </c>
      <c r="C24" s="36">
        <v>352</v>
      </c>
      <c r="D24" s="36">
        <v>29</v>
      </c>
      <c r="E24" s="36">
        <f>ROUNDUP((C24/12)+1,0)</f>
        <v>31</v>
      </c>
    </row>
    <row r="25" spans="1:7">
      <c r="A25" s="35" t="s">
        <v>887</v>
      </c>
      <c r="B25" s="35" t="s">
        <v>701</v>
      </c>
      <c r="C25" s="36">
        <v>128</v>
      </c>
      <c r="D25" s="36">
        <f>ROUNDUP(11.33,0)</f>
        <v>12</v>
      </c>
      <c r="E25" s="36">
        <f>ROUNDUP((C25/12)+1,0)</f>
        <v>12</v>
      </c>
    </row>
    <row r="26" spans="1:7">
      <c r="A26" s="35" t="s">
        <v>887</v>
      </c>
      <c r="B26" s="35" t="s">
        <v>984</v>
      </c>
      <c r="C26" s="36">
        <v>136</v>
      </c>
      <c r="D26" s="36">
        <v>12</v>
      </c>
      <c r="E26" s="36">
        <v>13</v>
      </c>
    </row>
    <row r="27" spans="1:7">
      <c r="A27" s="35" t="s">
        <v>887</v>
      </c>
      <c r="B27" s="35" t="s">
        <v>983</v>
      </c>
      <c r="C27" s="36">
        <v>192</v>
      </c>
      <c r="D27" s="36">
        <v>18</v>
      </c>
      <c r="E27" s="36">
        <v>17</v>
      </c>
    </row>
    <row r="28" spans="1:7">
      <c r="A28" s="35" t="s">
        <v>887</v>
      </c>
      <c r="B28" s="35" t="s">
        <v>986</v>
      </c>
      <c r="C28" s="36">
        <v>160</v>
      </c>
      <c r="D28" s="36">
        <f>ROUNDUP(13.33,0)</f>
        <v>14</v>
      </c>
      <c r="E28" s="36">
        <v>14</v>
      </c>
    </row>
    <row r="29" spans="1:7">
      <c r="A29" s="51" t="s">
        <v>887</v>
      </c>
      <c r="B29" s="51" t="s">
        <v>985</v>
      </c>
      <c r="C29" s="36">
        <v>160</v>
      </c>
      <c r="D29" s="36">
        <f>ROUNDUP(13.33,0)</f>
        <v>14</v>
      </c>
      <c r="E29" s="36">
        <v>14</v>
      </c>
    </row>
    <row r="30" spans="1:7">
      <c r="A30" s="51" t="s">
        <v>667</v>
      </c>
      <c r="B30" s="51" t="s">
        <v>668</v>
      </c>
      <c r="C30" s="36">
        <v>136</v>
      </c>
      <c r="D30" s="36">
        <v>12</v>
      </c>
      <c r="E30" s="36">
        <v>12</v>
      </c>
    </row>
    <row r="31" spans="1:7">
      <c r="A31" s="35" t="s">
        <v>667</v>
      </c>
      <c r="B31" s="51" t="s">
        <v>974</v>
      </c>
      <c r="C31" s="36">
        <v>128</v>
      </c>
      <c r="D31" s="36">
        <v>11</v>
      </c>
      <c r="E31" s="36">
        <v>11</v>
      </c>
    </row>
    <row r="32" spans="1:7">
      <c r="A32" s="35" t="s">
        <v>667</v>
      </c>
      <c r="B32" s="35" t="s">
        <v>669</v>
      </c>
      <c r="C32" s="86">
        <v>152</v>
      </c>
      <c r="D32" s="86">
        <v>13</v>
      </c>
      <c r="E32" s="86">
        <v>13</v>
      </c>
    </row>
    <row r="33" spans="1:5">
      <c r="A33" s="35" t="s">
        <v>820</v>
      </c>
      <c r="B33" s="35" t="s">
        <v>821</v>
      </c>
      <c r="C33" s="85">
        <v>240</v>
      </c>
      <c r="D33" s="87">
        <v>21</v>
      </c>
      <c r="E33" s="88">
        <v>21</v>
      </c>
    </row>
    <row r="34" spans="1:5">
      <c r="C34" s="78"/>
    </row>
  </sheetData>
  <sortState xmlns:xlrd2="http://schemas.microsoft.com/office/spreadsheetml/2017/richdata2" ref="A2:E35">
    <sortCondition ref="A1:A35"/>
  </sortState>
  <pageMargins left="0.7" right="0.7" top="0.75" bottom="0.75" header="0.3" footer="0.3"/>
  <pageSetup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76BF7-2262-418A-BD54-D982E3DF59C8}">
  <sheetPr>
    <pageSetUpPr fitToPage="1"/>
  </sheetPr>
  <dimension ref="A1:AD967"/>
  <sheetViews>
    <sheetView zoomScale="91" zoomScaleNormal="91" workbookViewId="0">
      <selection activeCell="A229" sqref="A229:XFD229"/>
    </sheetView>
  </sheetViews>
  <sheetFormatPr defaultColWidth="8.765625" defaultRowHeight="16.2"/>
  <cols>
    <col min="1" max="1" width="27" style="25" customWidth="1"/>
    <col min="2" max="2" width="36.07421875" style="25" customWidth="1"/>
    <col min="3" max="3" width="10.765625" style="25" customWidth="1"/>
    <col min="4" max="4" width="12.23046875" style="25" customWidth="1"/>
    <col min="5" max="16384" width="8.765625" style="25"/>
  </cols>
  <sheetData>
    <row r="1" spans="1:26" ht="15.75" customHeight="1">
      <c r="A1" s="54" t="s">
        <v>0</v>
      </c>
      <c r="B1" s="55" t="s">
        <v>287</v>
      </c>
      <c r="C1" s="55" t="s">
        <v>288</v>
      </c>
      <c r="D1" s="55" t="s">
        <v>289</v>
      </c>
      <c r="E1" s="3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.75" customHeight="1">
      <c r="A2" s="56" t="s">
        <v>297</v>
      </c>
      <c r="B2" s="52" t="s">
        <v>298</v>
      </c>
      <c r="C2" s="53">
        <v>136</v>
      </c>
      <c r="D2" s="53">
        <f t="shared" ref="D2:D11" si="0">(C2/12)+1</f>
        <v>12.333333333333334</v>
      </c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>
      <c r="A3" s="65" t="s">
        <v>299</v>
      </c>
      <c r="B3" s="52" t="s">
        <v>598</v>
      </c>
      <c r="C3" s="53">
        <v>264</v>
      </c>
      <c r="D3" s="53">
        <f t="shared" si="0"/>
        <v>23</v>
      </c>
      <c r="E3" s="39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.75" customHeight="1">
      <c r="A4" s="56" t="s">
        <v>299</v>
      </c>
      <c r="B4" s="52" t="s">
        <v>677</v>
      </c>
      <c r="C4" s="53">
        <v>200</v>
      </c>
      <c r="D4" s="53">
        <f t="shared" si="0"/>
        <v>17.666666666666668</v>
      </c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5.75" customHeight="1">
      <c r="A5" s="56" t="s">
        <v>299</v>
      </c>
      <c r="B5" s="52" t="s">
        <v>678</v>
      </c>
      <c r="C5" s="53">
        <v>200</v>
      </c>
      <c r="D5" s="53">
        <f t="shared" si="0"/>
        <v>17.666666666666668</v>
      </c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5.75" customHeight="1">
      <c r="A6" s="65" t="s">
        <v>300</v>
      </c>
      <c r="B6" s="52" t="s">
        <v>301</v>
      </c>
      <c r="C6" s="53">
        <v>360</v>
      </c>
      <c r="D6" s="53">
        <f t="shared" si="0"/>
        <v>31</v>
      </c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.75" customHeight="1">
      <c r="A7" s="65" t="s">
        <v>300</v>
      </c>
      <c r="B7" s="52" t="s">
        <v>302</v>
      </c>
      <c r="C7" s="53">
        <v>450</v>
      </c>
      <c r="D7" s="53">
        <f t="shared" si="0"/>
        <v>38.5</v>
      </c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5.75" customHeight="1">
      <c r="A8" s="56" t="s">
        <v>300</v>
      </c>
      <c r="B8" s="52" t="s">
        <v>303</v>
      </c>
      <c r="C8" s="53">
        <v>420</v>
      </c>
      <c r="D8" s="53">
        <f t="shared" si="0"/>
        <v>36</v>
      </c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.75" customHeight="1">
      <c r="A9" s="56" t="s">
        <v>300</v>
      </c>
      <c r="B9" s="52" t="s">
        <v>886</v>
      </c>
      <c r="C9" s="53">
        <v>410</v>
      </c>
      <c r="D9" s="53">
        <f t="shared" si="0"/>
        <v>35.166666666666664</v>
      </c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>
      <c r="A10" s="65" t="s">
        <v>304</v>
      </c>
      <c r="B10" s="66" t="s">
        <v>571</v>
      </c>
      <c r="C10" s="67">
        <v>180</v>
      </c>
      <c r="D10" s="67">
        <f t="shared" si="0"/>
        <v>16</v>
      </c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>
      <c r="A11" s="65" t="s">
        <v>304</v>
      </c>
      <c r="B11" s="66" t="s">
        <v>679</v>
      </c>
      <c r="C11" s="67">
        <v>228</v>
      </c>
      <c r="D11" s="67">
        <f t="shared" si="0"/>
        <v>20</v>
      </c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5.75" customHeight="1">
      <c r="A12" s="56" t="s">
        <v>304</v>
      </c>
      <c r="B12" s="52" t="s">
        <v>305</v>
      </c>
      <c r="C12" s="53">
        <v>160</v>
      </c>
      <c r="D12" s="53">
        <f t="shared" ref="D12:D13" si="1">(C12/6)+1</f>
        <v>27.666666666666668</v>
      </c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>
      <c r="A13" s="56" t="s">
        <v>304</v>
      </c>
      <c r="B13" s="52" t="s">
        <v>306</v>
      </c>
      <c r="C13" s="53">
        <v>160</v>
      </c>
      <c r="D13" s="53">
        <f t="shared" si="1"/>
        <v>27.666666666666668</v>
      </c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>
      <c r="A14" s="56" t="s">
        <v>304</v>
      </c>
      <c r="B14" s="52" t="s">
        <v>400</v>
      </c>
      <c r="C14" s="53">
        <v>216</v>
      </c>
      <c r="D14" s="53">
        <f t="shared" ref="D14:D58" si="2">(C14/12)+1</f>
        <v>19</v>
      </c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>
      <c r="A15" s="56" t="s">
        <v>304</v>
      </c>
      <c r="B15" s="52" t="s">
        <v>802</v>
      </c>
      <c r="C15" s="53">
        <v>275</v>
      </c>
      <c r="D15" s="53">
        <f>(C15/12)+1</f>
        <v>23.916666666666668</v>
      </c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>
      <c r="A16" s="56" t="s">
        <v>307</v>
      </c>
      <c r="B16" s="52" t="s">
        <v>503</v>
      </c>
      <c r="C16" s="53">
        <v>192</v>
      </c>
      <c r="D16" s="53">
        <f t="shared" si="2"/>
        <v>17</v>
      </c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>
      <c r="A17" s="56" t="s">
        <v>307</v>
      </c>
      <c r="B17" s="52" t="s">
        <v>800</v>
      </c>
      <c r="C17" s="53">
        <v>206</v>
      </c>
      <c r="D17" s="53">
        <f t="shared" si="2"/>
        <v>18.166666666666668</v>
      </c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>
      <c r="A18" s="56" t="s">
        <v>307</v>
      </c>
      <c r="B18" s="52" t="s">
        <v>401</v>
      </c>
      <c r="C18" s="53">
        <v>200</v>
      </c>
      <c r="D18" s="53">
        <f t="shared" si="2"/>
        <v>17.666666666666668</v>
      </c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>
      <c r="A19" s="56" t="s">
        <v>307</v>
      </c>
      <c r="B19" s="52" t="s">
        <v>402</v>
      </c>
      <c r="C19" s="53">
        <v>192</v>
      </c>
      <c r="D19" s="53">
        <f t="shared" si="2"/>
        <v>17</v>
      </c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>
      <c r="A20" s="56" t="s">
        <v>307</v>
      </c>
      <c r="B20" s="52" t="s">
        <v>801</v>
      </c>
      <c r="C20" s="53">
        <v>206</v>
      </c>
      <c r="D20" s="53">
        <f t="shared" si="2"/>
        <v>18.166666666666668</v>
      </c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>
      <c r="A21" s="56" t="s">
        <v>307</v>
      </c>
      <c r="B21" s="52" t="s">
        <v>309</v>
      </c>
      <c r="C21" s="53">
        <v>126</v>
      </c>
      <c r="D21" s="53">
        <f t="shared" si="2"/>
        <v>11.5</v>
      </c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>
      <c r="A22" s="56" t="s">
        <v>308</v>
      </c>
      <c r="B22" s="52" t="s">
        <v>310</v>
      </c>
      <c r="C22" s="53">
        <v>128</v>
      </c>
      <c r="D22" s="53">
        <f t="shared" si="2"/>
        <v>11.666666666666666</v>
      </c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>
      <c r="A23" s="56" t="s">
        <v>307</v>
      </c>
      <c r="B23" s="52" t="s">
        <v>987</v>
      </c>
      <c r="C23" s="53">
        <v>128</v>
      </c>
      <c r="D23" s="53">
        <f t="shared" si="2"/>
        <v>11.666666666666666</v>
      </c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>
      <c r="A24" s="56" t="s">
        <v>307</v>
      </c>
      <c r="B24" s="52" t="s">
        <v>311</v>
      </c>
      <c r="C24" s="53">
        <v>320</v>
      </c>
      <c r="D24" s="53">
        <f t="shared" si="2"/>
        <v>27.666666666666668</v>
      </c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>
      <c r="A25" s="56" t="s">
        <v>307</v>
      </c>
      <c r="B25" s="52" t="s">
        <v>403</v>
      </c>
      <c r="C25" s="53">
        <v>320</v>
      </c>
      <c r="D25" s="53">
        <f t="shared" si="2"/>
        <v>27.666666666666668</v>
      </c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>
      <c r="A26" s="56" t="s">
        <v>307</v>
      </c>
      <c r="B26" s="52" t="s">
        <v>504</v>
      </c>
      <c r="C26" s="53">
        <v>88</v>
      </c>
      <c r="D26" s="53">
        <f t="shared" si="2"/>
        <v>8.3333333333333321</v>
      </c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>
      <c r="A27" s="56" t="s">
        <v>307</v>
      </c>
      <c r="B27" s="52" t="s">
        <v>505</v>
      </c>
      <c r="C27" s="53">
        <v>144</v>
      </c>
      <c r="D27" s="53">
        <f t="shared" si="2"/>
        <v>13</v>
      </c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>
      <c r="A28" s="56" t="s">
        <v>312</v>
      </c>
      <c r="B28" s="52" t="s">
        <v>824</v>
      </c>
      <c r="C28" s="53">
        <v>224</v>
      </c>
      <c r="D28" s="53">
        <f t="shared" si="2"/>
        <v>19.666666666666668</v>
      </c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>
      <c r="A29" s="56" t="s">
        <v>313</v>
      </c>
      <c r="B29" s="52" t="s">
        <v>815</v>
      </c>
      <c r="C29" s="53">
        <v>275</v>
      </c>
      <c r="D29" s="53">
        <f t="shared" si="2"/>
        <v>23.916666666666668</v>
      </c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>
      <c r="A30" s="56" t="s">
        <v>314</v>
      </c>
      <c r="B30" s="52" t="s">
        <v>490</v>
      </c>
      <c r="C30" s="53">
        <v>228</v>
      </c>
      <c r="D30" s="53">
        <f t="shared" si="2"/>
        <v>20</v>
      </c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>
      <c r="A31" s="56" t="s">
        <v>316</v>
      </c>
      <c r="B31" s="52" t="s">
        <v>708</v>
      </c>
      <c r="C31" s="53">
        <v>292</v>
      </c>
      <c r="D31" s="53">
        <f t="shared" si="2"/>
        <v>25.333333333333332</v>
      </c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>
      <c r="A32" s="56" t="s">
        <v>317</v>
      </c>
      <c r="B32" s="52" t="s">
        <v>680</v>
      </c>
      <c r="C32" s="53">
        <v>160</v>
      </c>
      <c r="D32" s="53">
        <f t="shared" si="2"/>
        <v>14.333333333333334</v>
      </c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>
      <c r="A33" s="56" t="s">
        <v>317</v>
      </c>
      <c r="B33" s="52" t="s">
        <v>318</v>
      </c>
      <c r="C33" s="53">
        <v>128</v>
      </c>
      <c r="D33" s="53">
        <f t="shared" si="2"/>
        <v>11.666666666666666</v>
      </c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>
      <c r="A34" s="56" t="s">
        <v>317</v>
      </c>
      <c r="B34" s="52" t="s">
        <v>319</v>
      </c>
      <c r="C34" s="53">
        <v>128</v>
      </c>
      <c r="D34" s="53">
        <f t="shared" si="2"/>
        <v>11.666666666666666</v>
      </c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>
      <c r="A35" s="56" t="s">
        <v>317</v>
      </c>
      <c r="B35" s="52" t="s">
        <v>485</v>
      </c>
      <c r="C35" s="53">
        <v>144</v>
      </c>
      <c r="D35" s="53">
        <f t="shared" si="2"/>
        <v>13</v>
      </c>
      <c r="E35" s="39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>
      <c r="A36" s="56" t="s">
        <v>317</v>
      </c>
      <c r="B36" s="52" t="s">
        <v>651</v>
      </c>
      <c r="C36" s="53">
        <v>160</v>
      </c>
      <c r="D36" s="53">
        <f t="shared" si="2"/>
        <v>14.333333333333334</v>
      </c>
      <c r="E36" s="3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>
      <c r="A37" s="56" t="s">
        <v>317</v>
      </c>
      <c r="B37" s="52" t="s">
        <v>320</v>
      </c>
      <c r="C37" s="53">
        <v>80</v>
      </c>
      <c r="D37" s="53">
        <f t="shared" si="2"/>
        <v>7.666666666666667</v>
      </c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>
      <c r="A38" s="56" t="s">
        <v>321</v>
      </c>
      <c r="B38" s="52" t="s">
        <v>322</v>
      </c>
      <c r="C38" s="53">
        <v>120</v>
      </c>
      <c r="D38" s="53">
        <f t="shared" si="2"/>
        <v>11</v>
      </c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>
      <c r="A39" s="56" t="s">
        <v>321</v>
      </c>
      <c r="B39" s="52" t="s">
        <v>548</v>
      </c>
      <c r="C39" s="53">
        <v>120</v>
      </c>
      <c r="D39" s="53">
        <f t="shared" si="2"/>
        <v>11</v>
      </c>
      <c r="E39" s="3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>
      <c r="A40" s="56" t="s">
        <v>323</v>
      </c>
      <c r="B40" s="52" t="s">
        <v>520</v>
      </c>
      <c r="C40" s="53">
        <v>348</v>
      </c>
      <c r="D40" s="53">
        <f t="shared" si="2"/>
        <v>30</v>
      </c>
      <c r="E40" s="3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>
      <c r="A41" s="56" t="s">
        <v>323</v>
      </c>
      <c r="B41" s="52" t="s">
        <v>709</v>
      </c>
      <c r="C41" s="53">
        <v>400</v>
      </c>
      <c r="D41" s="53">
        <f t="shared" si="2"/>
        <v>34.333333333333336</v>
      </c>
      <c r="E41" s="39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>
      <c r="A42" s="65" t="s">
        <v>323</v>
      </c>
      <c r="B42" s="52" t="s">
        <v>521</v>
      </c>
      <c r="C42" s="53">
        <v>1680</v>
      </c>
      <c r="D42" s="53">
        <f t="shared" si="2"/>
        <v>141</v>
      </c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>
      <c r="A43" s="65" t="s">
        <v>323</v>
      </c>
      <c r="B43" s="52" t="s">
        <v>710</v>
      </c>
      <c r="C43" s="53">
        <v>1995</v>
      </c>
      <c r="D43" s="53">
        <f t="shared" si="2"/>
        <v>167.25</v>
      </c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>
      <c r="A44" s="56" t="s">
        <v>323</v>
      </c>
      <c r="B44" s="52" t="s">
        <v>324</v>
      </c>
      <c r="C44" s="53">
        <v>480</v>
      </c>
      <c r="D44" s="53">
        <f t="shared" si="2"/>
        <v>41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>
      <c r="A45" s="56" t="s">
        <v>323</v>
      </c>
      <c r="B45" s="52" t="s">
        <v>522</v>
      </c>
      <c r="C45" s="53">
        <v>516</v>
      </c>
      <c r="D45" s="53">
        <f t="shared" si="2"/>
        <v>44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>
      <c r="A46" s="56" t="s">
        <v>323</v>
      </c>
      <c r="B46" s="52" t="s">
        <v>711</v>
      </c>
      <c r="C46" s="53">
        <v>623</v>
      </c>
      <c r="D46" s="53">
        <f t="shared" si="2"/>
        <v>52.916666666666664</v>
      </c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>
      <c r="A47" s="56" t="s">
        <v>323</v>
      </c>
      <c r="B47" s="52" t="s">
        <v>325</v>
      </c>
      <c r="C47" s="53">
        <v>492</v>
      </c>
      <c r="D47" s="53">
        <f t="shared" si="2"/>
        <v>42</v>
      </c>
      <c r="E47" s="39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>
      <c r="A48" s="56" t="s">
        <v>323</v>
      </c>
      <c r="B48" s="52" t="s">
        <v>712</v>
      </c>
      <c r="C48" s="53">
        <v>600</v>
      </c>
      <c r="D48" s="53">
        <f t="shared" si="2"/>
        <v>51</v>
      </c>
      <c r="E48" s="39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>
      <c r="A49" s="56" t="s">
        <v>323</v>
      </c>
      <c r="B49" s="52" t="s">
        <v>523</v>
      </c>
      <c r="C49" s="53">
        <v>528</v>
      </c>
      <c r="D49" s="53">
        <f t="shared" si="2"/>
        <v>45</v>
      </c>
      <c r="E49" s="39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>
      <c r="A50" s="56" t="s">
        <v>323</v>
      </c>
      <c r="B50" s="52" t="s">
        <v>713</v>
      </c>
      <c r="C50" s="53">
        <v>585</v>
      </c>
      <c r="D50" s="53">
        <f t="shared" si="2"/>
        <v>49.75</v>
      </c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>
      <c r="A51" s="56" t="s">
        <v>323</v>
      </c>
      <c r="B51" s="52" t="s">
        <v>714</v>
      </c>
      <c r="C51" s="53">
        <v>446</v>
      </c>
      <c r="D51" s="53">
        <f t="shared" si="2"/>
        <v>38.166666666666664</v>
      </c>
      <c r="E51" s="39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>
      <c r="A52" s="56" t="s">
        <v>323</v>
      </c>
      <c r="B52" s="52" t="s">
        <v>561</v>
      </c>
      <c r="C52" s="53">
        <v>448</v>
      </c>
      <c r="D52" s="53">
        <f t="shared" si="2"/>
        <v>38.333333333333336</v>
      </c>
      <c r="E52" s="39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>
      <c r="A53" s="56" t="s">
        <v>323</v>
      </c>
      <c r="B53" s="52" t="s">
        <v>561</v>
      </c>
      <c r="C53" s="53">
        <v>448</v>
      </c>
      <c r="D53" s="53">
        <f t="shared" si="2"/>
        <v>38.333333333333336</v>
      </c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>
      <c r="A54" s="56" t="s">
        <v>323</v>
      </c>
      <c r="B54" s="52" t="s">
        <v>562</v>
      </c>
      <c r="C54" s="53">
        <v>1284</v>
      </c>
      <c r="D54" s="53">
        <f t="shared" si="2"/>
        <v>108</v>
      </c>
      <c r="E54" s="39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>
      <c r="A55" s="56" t="s">
        <v>506</v>
      </c>
      <c r="B55" s="52" t="s">
        <v>507</v>
      </c>
      <c r="C55" s="53">
        <v>340</v>
      </c>
      <c r="D55" s="53">
        <f t="shared" si="2"/>
        <v>29.333333333333332</v>
      </c>
      <c r="E55" s="39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>
      <c r="A56" s="56" t="s">
        <v>326</v>
      </c>
      <c r="B56" s="52" t="s">
        <v>599</v>
      </c>
      <c r="C56" s="53">
        <v>144</v>
      </c>
      <c r="D56" s="53">
        <f t="shared" si="2"/>
        <v>13</v>
      </c>
      <c r="E56" s="39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>
      <c r="A57" s="56" t="s">
        <v>326</v>
      </c>
      <c r="B57" s="52" t="s">
        <v>327</v>
      </c>
      <c r="C57" s="53">
        <v>360</v>
      </c>
      <c r="D57" s="53">
        <f t="shared" si="2"/>
        <v>31</v>
      </c>
      <c r="E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>
      <c r="A58" s="56" t="s">
        <v>326</v>
      </c>
      <c r="B58" s="52" t="s">
        <v>600</v>
      </c>
      <c r="C58" s="53">
        <v>420</v>
      </c>
      <c r="D58" s="53">
        <f t="shared" si="2"/>
        <v>36</v>
      </c>
      <c r="E58" s="39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>
      <c r="A59" s="56" t="s">
        <v>326</v>
      </c>
      <c r="B59" s="52" t="s">
        <v>328</v>
      </c>
      <c r="C59" s="53">
        <v>432</v>
      </c>
      <c r="D59" s="53">
        <f>(C59/6)+1</f>
        <v>73</v>
      </c>
      <c r="E59" s="39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>
      <c r="A60" s="56" t="s">
        <v>326</v>
      </c>
      <c r="B60" s="52" t="s">
        <v>601</v>
      </c>
      <c r="C60" s="53">
        <v>420</v>
      </c>
      <c r="D60" s="53">
        <f t="shared" ref="D60:D140" si="3">(C60/12)+1</f>
        <v>36</v>
      </c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>
      <c r="A61" s="56" t="s">
        <v>326</v>
      </c>
      <c r="B61" s="52" t="s">
        <v>602</v>
      </c>
      <c r="C61" s="53">
        <v>144</v>
      </c>
      <c r="D61" s="53">
        <f t="shared" si="3"/>
        <v>13</v>
      </c>
      <c r="E61" s="39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>
      <c r="A62" s="56" t="s">
        <v>326</v>
      </c>
      <c r="B62" s="52" t="s">
        <v>329</v>
      </c>
      <c r="C62" s="53">
        <v>180</v>
      </c>
      <c r="D62" s="53">
        <f t="shared" si="3"/>
        <v>16</v>
      </c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>
      <c r="A63" s="56" t="s">
        <v>326</v>
      </c>
      <c r="B63" s="52" t="s">
        <v>524</v>
      </c>
      <c r="C63" s="53">
        <v>210</v>
      </c>
      <c r="D63" s="53">
        <f t="shared" si="3"/>
        <v>18.5</v>
      </c>
      <c r="E63" s="39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>
      <c r="A64" s="56" t="s">
        <v>326</v>
      </c>
      <c r="B64" s="52" t="s">
        <v>486</v>
      </c>
      <c r="C64" s="53">
        <v>120</v>
      </c>
      <c r="D64" s="53">
        <f t="shared" si="3"/>
        <v>11</v>
      </c>
      <c r="E64" s="39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>
      <c r="A65" s="56" t="s">
        <v>326</v>
      </c>
      <c r="B65" s="52" t="s">
        <v>733</v>
      </c>
      <c r="C65" s="53">
        <v>144</v>
      </c>
      <c r="D65" s="53">
        <f t="shared" si="3"/>
        <v>13</v>
      </c>
      <c r="E65" s="39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>
      <c r="A66" s="56" t="s">
        <v>326</v>
      </c>
      <c r="B66" s="52" t="s">
        <v>988</v>
      </c>
      <c r="C66" s="53">
        <v>144</v>
      </c>
      <c r="D66" s="53">
        <f t="shared" ref="D66" si="4">(C66/12)+1</f>
        <v>13</v>
      </c>
      <c r="E66" s="39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>
      <c r="A67" s="56" t="s">
        <v>330</v>
      </c>
      <c r="B67" s="52" t="s">
        <v>331</v>
      </c>
      <c r="C67" s="53">
        <v>160</v>
      </c>
      <c r="D67" s="53">
        <f t="shared" si="3"/>
        <v>14.333333333333334</v>
      </c>
      <c r="E67" s="39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>
      <c r="A68" s="56" t="s">
        <v>330</v>
      </c>
      <c r="B68" s="52" t="s">
        <v>563</v>
      </c>
      <c r="C68" s="53">
        <v>182</v>
      </c>
      <c r="D68" s="53">
        <f t="shared" si="3"/>
        <v>16.166666666666664</v>
      </c>
      <c r="E68" s="39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>
      <c r="A69" s="56" t="s">
        <v>332</v>
      </c>
      <c r="B69" s="52" t="s">
        <v>404</v>
      </c>
      <c r="C69" s="53">
        <v>180</v>
      </c>
      <c r="D69" s="53">
        <f t="shared" si="3"/>
        <v>16</v>
      </c>
      <c r="E69" s="39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>
      <c r="A70" s="56" t="s">
        <v>332</v>
      </c>
      <c r="B70" s="52" t="s">
        <v>333</v>
      </c>
      <c r="C70" s="53">
        <v>336</v>
      </c>
      <c r="D70" s="53">
        <f t="shared" si="3"/>
        <v>29</v>
      </c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>
      <c r="A71" s="56" t="s">
        <v>332</v>
      </c>
      <c r="B71" s="52" t="s">
        <v>1002</v>
      </c>
      <c r="C71" s="53">
        <v>200</v>
      </c>
      <c r="D71" s="53">
        <v>17.670000000000002</v>
      </c>
      <c r="E71" s="39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>
      <c r="A72" s="52" t="s">
        <v>334</v>
      </c>
      <c r="B72" s="52" t="s">
        <v>335</v>
      </c>
      <c r="C72" s="53">
        <v>200</v>
      </c>
      <c r="D72" s="53">
        <f t="shared" si="3"/>
        <v>17.666666666666668</v>
      </c>
      <c r="E72" s="39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>
      <c r="A73" s="52" t="s">
        <v>334</v>
      </c>
      <c r="B73" s="52" t="s">
        <v>487</v>
      </c>
      <c r="C73" s="53">
        <v>216</v>
      </c>
      <c r="D73" s="53">
        <f t="shared" si="3"/>
        <v>19</v>
      </c>
      <c r="E73" s="39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>
      <c r="A74" s="52" t="s">
        <v>334</v>
      </c>
      <c r="B74" s="52" t="s">
        <v>603</v>
      </c>
      <c r="C74" s="53">
        <v>240</v>
      </c>
      <c r="D74" s="53">
        <f t="shared" si="3"/>
        <v>21</v>
      </c>
      <c r="E74" s="39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>
      <c r="A75" s="52" t="s">
        <v>334</v>
      </c>
      <c r="B75" s="52" t="s">
        <v>825</v>
      </c>
      <c r="C75" s="53">
        <v>256</v>
      </c>
      <c r="D75" s="53">
        <f t="shared" si="3"/>
        <v>22.333333333333332</v>
      </c>
      <c r="E75" s="39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>
      <c r="A76" s="52" t="s">
        <v>334</v>
      </c>
      <c r="B76" s="52" t="s">
        <v>826</v>
      </c>
      <c r="C76" s="53">
        <v>752</v>
      </c>
      <c r="D76" s="53">
        <f t="shared" si="3"/>
        <v>63.666666666666664</v>
      </c>
      <c r="E76" s="39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>
      <c r="A77" s="52" t="s">
        <v>334</v>
      </c>
      <c r="B77" s="52" t="s">
        <v>336</v>
      </c>
      <c r="C77" s="53">
        <v>250</v>
      </c>
      <c r="D77" s="53">
        <f t="shared" si="3"/>
        <v>21.833333333333332</v>
      </c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>
      <c r="A78" s="52" t="s">
        <v>334</v>
      </c>
      <c r="B78" s="52" t="s">
        <v>337</v>
      </c>
      <c r="C78" s="53">
        <v>288</v>
      </c>
      <c r="D78" s="53">
        <f t="shared" si="3"/>
        <v>25</v>
      </c>
      <c r="E78" s="39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>
      <c r="A79" s="52" t="s">
        <v>334</v>
      </c>
      <c r="B79" s="52" t="s">
        <v>604</v>
      </c>
      <c r="C79" s="53">
        <v>285</v>
      </c>
      <c r="D79" s="53">
        <f t="shared" si="3"/>
        <v>24.75</v>
      </c>
      <c r="E79" s="39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>
      <c r="A80" s="52" t="s">
        <v>334</v>
      </c>
      <c r="B80" s="52" t="s">
        <v>827</v>
      </c>
      <c r="C80" s="53">
        <v>304</v>
      </c>
      <c r="D80" s="53">
        <f t="shared" si="3"/>
        <v>26.333333333333332</v>
      </c>
      <c r="E80" s="39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>
      <c r="A81" s="52" t="s">
        <v>334</v>
      </c>
      <c r="B81" s="52" t="s">
        <v>338</v>
      </c>
      <c r="C81" s="53">
        <v>420</v>
      </c>
      <c r="D81" s="53">
        <f t="shared" si="3"/>
        <v>36</v>
      </c>
      <c r="E81" s="39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>
      <c r="A82" s="52" t="s">
        <v>334</v>
      </c>
      <c r="B82" s="52" t="s">
        <v>488</v>
      </c>
      <c r="C82" s="53">
        <v>460</v>
      </c>
      <c r="D82" s="53">
        <f t="shared" si="3"/>
        <v>39.333333333333336</v>
      </c>
      <c r="E82" s="39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>
      <c r="A83" s="52" t="s">
        <v>334</v>
      </c>
      <c r="B83" s="52" t="s">
        <v>605</v>
      </c>
      <c r="C83" s="53">
        <v>512</v>
      </c>
      <c r="D83" s="53">
        <f t="shared" si="3"/>
        <v>43.666666666666664</v>
      </c>
      <c r="E83" s="39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>
      <c r="A84" s="52" t="s">
        <v>334</v>
      </c>
      <c r="B84" s="52" t="s">
        <v>715</v>
      </c>
      <c r="C84" s="53">
        <v>216</v>
      </c>
      <c r="D84" s="53">
        <f t="shared" si="3"/>
        <v>19</v>
      </c>
      <c r="E84" s="39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>
      <c r="A85" s="52" t="s">
        <v>334</v>
      </c>
      <c r="B85" s="52" t="s">
        <v>716</v>
      </c>
      <c r="C85" s="53">
        <v>240</v>
      </c>
      <c r="D85" s="53">
        <f t="shared" si="3"/>
        <v>21</v>
      </c>
      <c r="E85" s="39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>
      <c r="A86" s="52" t="s">
        <v>334</v>
      </c>
      <c r="B86" s="52" t="s">
        <v>828</v>
      </c>
      <c r="C86" s="53">
        <v>256</v>
      </c>
      <c r="D86" s="53">
        <f t="shared" si="3"/>
        <v>22.333333333333332</v>
      </c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>
      <c r="A87" s="52" t="s">
        <v>334</v>
      </c>
      <c r="B87" s="52" t="s">
        <v>831</v>
      </c>
      <c r="C87" s="53">
        <v>752</v>
      </c>
      <c r="D87" s="53">
        <f t="shared" si="3"/>
        <v>63.666666666666664</v>
      </c>
      <c r="E87" s="39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>
      <c r="A88" s="52" t="s">
        <v>334</v>
      </c>
      <c r="B88" s="52" t="s">
        <v>717</v>
      </c>
      <c r="C88" s="53">
        <v>240</v>
      </c>
      <c r="D88" s="53">
        <f t="shared" si="3"/>
        <v>21</v>
      </c>
      <c r="E88" s="3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>
      <c r="A89" s="52" t="s">
        <v>334</v>
      </c>
      <c r="B89" s="52" t="s">
        <v>718</v>
      </c>
      <c r="C89" s="53">
        <v>720</v>
      </c>
      <c r="D89" s="53">
        <f t="shared" si="3"/>
        <v>61</v>
      </c>
      <c r="E89" s="39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>
      <c r="A90" s="52" t="s">
        <v>334</v>
      </c>
      <c r="B90" s="52" t="s">
        <v>989</v>
      </c>
      <c r="C90" s="53">
        <v>720</v>
      </c>
      <c r="D90" s="53">
        <f t="shared" ref="D90" si="5">(C90/12)+1</f>
        <v>61</v>
      </c>
      <c r="E90" s="39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>
      <c r="A91" s="52" t="s">
        <v>339</v>
      </c>
      <c r="B91" s="52" t="s">
        <v>405</v>
      </c>
      <c r="C91" s="53">
        <v>150</v>
      </c>
      <c r="D91" s="53">
        <f t="shared" si="3"/>
        <v>13.5</v>
      </c>
      <c r="E91" s="39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>
      <c r="A92" s="52" t="s">
        <v>340</v>
      </c>
      <c r="B92" s="52" t="s">
        <v>508</v>
      </c>
      <c r="C92" s="53">
        <v>152</v>
      </c>
      <c r="D92" s="53">
        <f t="shared" si="3"/>
        <v>13.666666666666666</v>
      </c>
      <c r="E92" s="39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>
      <c r="A93" s="52" t="s">
        <v>340</v>
      </c>
      <c r="B93" s="52" t="s">
        <v>341</v>
      </c>
      <c r="C93" s="53">
        <v>240</v>
      </c>
      <c r="D93" s="53">
        <f t="shared" si="3"/>
        <v>21</v>
      </c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>
      <c r="A94" s="52" t="s">
        <v>340</v>
      </c>
      <c r="B94" s="52" t="s">
        <v>681</v>
      </c>
      <c r="C94" s="53">
        <v>240</v>
      </c>
      <c r="D94" s="53">
        <f t="shared" si="3"/>
        <v>21</v>
      </c>
      <c r="E94" s="39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>
      <c r="A95" s="52" t="s">
        <v>342</v>
      </c>
      <c r="B95" s="52" t="s">
        <v>613</v>
      </c>
      <c r="C95" s="53">
        <v>196</v>
      </c>
      <c r="D95" s="53">
        <f t="shared" si="3"/>
        <v>17.333333333333332</v>
      </c>
      <c r="E95" s="39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>
      <c r="A96" s="52" t="s">
        <v>343</v>
      </c>
      <c r="B96" s="52" t="s">
        <v>344</v>
      </c>
      <c r="C96" s="53">
        <v>144</v>
      </c>
      <c r="D96" s="53">
        <f t="shared" si="3"/>
        <v>13</v>
      </c>
      <c r="E96" s="39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>
      <c r="A97" s="52" t="s">
        <v>343</v>
      </c>
      <c r="B97" s="52" t="s">
        <v>614</v>
      </c>
      <c r="C97" s="53">
        <v>150</v>
      </c>
      <c r="D97" s="53">
        <f t="shared" si="3"/>
        <v>13.5</v>
      </c>
      <c r="E97" s="39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>
      <c r="A98" s="52" t="s">
        <v>343</v>
      </c>
      <c r="B98" s="52" t="s">
        <v>829</v>
      </c>
      <c r="C98" s="53">
        <v>140</v>
      </c>
      <c r="D98" s="53">
        <f t="shared" si="3"/>
        <v>12.666666666666666</v>
      </c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>
      <c r="A99" s="52" t="s">
        <v>345</v>
      </c>
      <c r="B99" s="52" t="s">
        <v>603</v>
      </c>
      <c r="C99" s="53">
        <v>320</v>
      </c>
      <c r="D99" s="53">
        <f t="shared" si="3"/>
        <v>27.666666666666668</v>
      </c>
      <c r="E99" s="39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>
      <c r="A100" s="52" t="s">
        <v>345</v>
      </c>
      <c r="B100" s="52" t="s">
        <v>774</v>
      </c>
      <c r="C100" s="53">
        <v>320</v>
      </c>
      <c r="D100" s="53">
        <f t="shared" si="3"/>
        <v>27.666666666666668</v>
      </c>
      <c r="E100" s="39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>
      <c r="A101" s="52" t="s">
        <v>345</v>
      </c>
      <c r="B101" s="52" t="s">
        <v>771</v>
      </c>
      <c r="C101" s="53">
        <v>960</v>
      </c>
      <c r="D101" s="53">
        <f t="shared" si="3"/>
        <v>81</v>
      </c>
      <c r="E101" s="39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>
      <c r="A102" s="52" t="s">
        <v>345</v>
      </c>
      <c r="B102" s="52" t="s">
        <v>525</v>
      </c>
      <c r="C102" s="53">
        <v>342</v>
      </c>
      <c r="D102" s="53">
        <f t="shared" si="3"/>
        <v>29.5</v>
      </c>
      <c r="E102" s="39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>
      <c r="A103" s="52" t="s">
        <v>345</v>
      </c>
      <c r="B103" s="52" t="s">
        <v>990</v>
      </c>
      <c r="C103" s="53">
        <v>784</v>
      </c>
      <c r="D103" s="53">
        <f t="shared" si="3"/>
        <v>66.333333333333329</v>
      </c>
      <c r="E103" s="39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>
      <c r="A104" s="52" t="s">
        <v>345</v>
      </c>
      <c r="B104" s="52" t="s">
        <v>779</v>
      </c>
      <c r="C104" s="53">
        <v>528</v>
      </c>
      <c r="D104" s="53">
        <f t="shared" si="3"/>
        <v>45</v>
      </c>
      <c r="E104" s="39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>
      <c r="A105" s="52" t="s">
        <v>345</v>
      </c>
      <c r="B105" s="52" t="s">
        <v>780</v>
      </c>
      <c r="C105" s="53">
        <v>528</v>
      </c>
      <c r="D105" s="53">
        <f t="shared" si="3"/>
        <v>45</v>
      </c>
      <c r="E105" s="39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>
      <c r="A106" s="52" t="s">
        <v>345</v>
      </c>
      <c r="B106" s="52" t="s">
        <v>773</v>
      </c>
      <c r="C106" s="53">
        <v>432</v>
      </c>
      <c r="D106" s="53">
        <f t="shared" si="3"/>
        <v>37</v>
      </c>
      <c r="E106" s="39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>
      <c r="A107" s="52" t="s">
        <v>345</v>
      </c>
      <c r="B107" s="52" t="s">
        <v>770</v>
      </c>
      <c r="C107" s="53">
        <v>672</v>
      </c>
      <c r="D107" s="53">
        <f t="shared" si="3"/>
        <v>57</v>
      </c>
      <c r="E107" s="39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>
      <c r="A108" s="52" t="s">
        <v>345</v>
      </c>
      <c r="B108" s="52" t="s">
        <v>991</v>
      </c>
      <c r="C108" s="53">
        <v>228</v>
      </c>
      <c r="D108" s="53">
        <f t="shared" si="3"/>
        <v>20</v>
      </c>
      <c r="E108" s="39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>
      <c r="A109" s="52" t="s">
        <v>345</v>
      </c>
      <c r="B109" s="52" t="s">
        <v>772</v>
      </c>
      <c r="C109" s="53">
        <v>672</v>
      </c>
      <c r="D109" s="53">
        <f t="shared" si="3"/>
        <v>57</v>
      </c>
      <c r="E109" s="39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>
      <c r="A110" s="52" t="s">
        <v>345</v>
      </c>
      <c r="B110" s="52" t="s">
        <v>778</v>
      </c>
      <c r="C110" s="53">
        <v>528</v>
      </c>
      <c r="D110" s="53">
        <f t="shared" si="3"/>
        <v>45</v>
      </c>
      <c r="E110" s="39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>
      <c r="A111" s="52" t="s">
        <v>345</v>
      </c>
      <c r="B111" s="52" t="s">
        <v>768</v>
      </c>
      <c r="C111" s="53">
        <v>464</v>
      </c>
      <c r="D111" s="53">
        <f t="shared" si="3"/>
        <v>39.666666666666664</v>
      </c>
      <c r="E111" s="39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>
      <c r="A112" s="52" t="s">
        <v>345</v>
      </c>
      <c r="B112" s="52" t="s">
        <v>777</v>
      </c>
      <c r="C112" s="53">
        <v>880</v>
      </c>
      <c r="D112" s="53">
        <f t="shared" si="3"/>
        <v>74.333333333333329</v>
      </c>
      <c r="E112" s="39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>
      <c r="A113" s="52" t="s">
        <v>345</v>
      </c>
      <c r="B113" s="52" t="s">
        <v>775</v>
      </c>
      <c r="C113" s="53">
        <v>528</v>
      </c>
      <c r="D113" s="53">
        <f t="shared" si="3"/>
        <v>45</v>
      </c>
      <c r="E113" s="39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>
      <c r="A114" s="52" t="s">
        <v>345</v>
      </c>
      <c r="B114" s="52" t="s">
        <v>589</v>
      </c>
      <c r="C114" s="53">
        <v>960</v>
      </c>
      <c r="D114" s="53">
        <f t="shared" si="3"/>
        <v>81</v>
      </c>
      <c r="E114" s="39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>
      <c r="A115" s="52" t="s">
        <v>345</v>
      </c>
      <c r="B115" s="52" t="s">
        <v>526</v>
      </c>
      <c r="C115" s="53">
        <v>372</v>
      </c>
      <c r="D115" s="53">
        <f t="shared" si="3"/>
        <v>32</v>
      </c>
      <c r="E115" s="39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>
      <c r="A116" s="52" t="s">
        <v>345</v>
      </c>
      <c r="B116" s="52" t="s">
        <v>769</v>
      </c>
      <c r="C116" s="53">
        <v>464</v>
      </c>
      <c r="D116" s="53">
        <f t="shared" si="3"/>
        <v>39.666666666666664</v>
      </c>
      <c r="E116" s="39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>
      <c r="A117" s="52" t="s">
        <v>345</v>
      </c>
      <c r="B117" s="52" t="s">
        <v>527</v>
      </c>
      <c r="C117" s="53">
        <v>384</v>
      </c>
      <c r="D117" s="53">
        <f t="shared" si="3"/>
        <v>33</v>
      </c>
      <c r="E117" s="39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>
      <c r="A118" s="52" t="s">
        <v>345</v>
      </c>
      <c r="B118" s="52" t="s">
        <v>776</v>
      </c>
      <c r="C118" s="53">
        <v>448</v>
      </c>
      <c r="D118" s="53">
        <f t="shared" si="3"/>
        <v>38.333333333333336</v>
      </c>
      <c r="E118" s="39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>
      <c r="A119" s="52" t="s">
        <v>345</v>
      </c>
      <c r="B119" s="52" t="s">
        <v>823</v>
      </c>
      <c r="C119" s="53">
        <v>560</v>
      </c>
      <c r="D119" s="53">
        <f t="shared" si="3"/>
        <v>47.666666666666664</v>
      </c>
      <c r="E119" s="39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>
      <c r="A120" s="52" t="s">
        <v>346</v>
      </c>
      <c r="B120" s="52" t="s">
        <v>347</v>
      </c>
      <c r="C120" s="53">
        <v>228</v>
      </c>
      <c r="D120" s="53">
        <f t="shared" si="3"/>
        <v>20</v>
      </c>
      <c r="E120" s="39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>
      <c r="A121" s="52" t="s">
        <v>346</v>
      </c>
      <c r="B121" s="52" t="s">
        <v>348</v>
      </c>
      <c r="C121" s="53">
        <v>160</v>
      </c>
      <c r="D121" s="53">
        <f t="shared" si="3"/>
        <v>14.333333333333334</v>
      </c>
      <c r="E121" s="39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>
      <c r="A122" s="52" t="s">
        <v>346</v>
      </c>
      <c r="B122" s="52" t="s">
        <v>509</v>
      </c>
      <c r="C122" s="53">
        <v>180</v>
      </c>
      <c r="D122" s="53">
        <f t="shared" si="3"/>
        <v>16</v>
      </c>
      <c r="E122" s="39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>
      <c r="A123" s="52" t="s">
        <v>346</v>
      </c>
      <c r="B123" s="52" t="s">
        <v>867</v>
      </c>
      <c r="C123" s="53">
        <v>200</v>
      </c>
      <c r="D123" s="53">
        <f t="shared" si="3"/>
        <v>17.666666666666668</v>
      </c>
      <c r="E123" s="39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>
      <c r="A124" s="52" t="s">
        <v>346</v>
      </c>
      <c r="B124" s="52" t="s">
        <v>489</v>
      </c>
      <c r="C124" s="53">
        <v>228</v>
      </c>
      <c r="D124" s="53">
        <f t="shared" si="3"/>
        <v>20</v>
      </c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>
      <c r="A125" s="52" t="s">
        <v>346</v>
      </c>
      <c r="B125" s="52" t="s">
        <v>734</v>
      </c>
      <c r="C125" s="53">
        <v>248</v>
      </c>
      <c r="D125" s="53">
        <f t="shared" si="3"/>
        <v>21.666666666666668</v>
      </c>
      <c r="E125" s="39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>
      <c r="A126" s="52" t="s">
        <v>346</v>
      </c>
      <c r="B126" s="52" t="s">
        <v>868</v>
      </c>
      <c r="C126" s="53">
        <v>262</v>
      </c>
      <c r="D126" s="53">
        <v>21.84</v>
      </c>
      <c r="E126" s="39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>
      <c r="A127" s="52" t="s">
        <v>349</v>
      </c>
      <c r="B127" s="52" t="s">
        <v>572</v>
      </c>
      <c r="C127" s="53">
        <v>200</v>
      </c>
      <c r="D127" s="53">
        <f t="shared" si="3"/>
        <v>17.666666666666668</v>
      </c>
      <c r="E127" s="39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>
      <c r="A128" s="52" t="s">
        <v>349</v>
      </c>
      <c r="B128" s="52" t="s">
        <v>573</v>
      </c>
      <c r="C128" s="53">
        <v>228</v>
      </c>
      <c r="D128" s="53">
        <f t="shared" si="3"/>
        <v>20</v>
      </c>
      <c r="E128" s="39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>
      <c r="A129" s="52" t="s">
        <v>349</v>
      </c>
      <c r="B129" s="52" t="s">
        <v>574</v>
      </c>
      <c r="C129" s="53">
        <v>200</v>
      </c>
      <c r="D129" s="53">
        <f t="shared" si="3"/>
        <v>17.666666666666668</v>
      </c>
      <c r="E129" s="39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>
      <c r="A130" s="52" t="s">
        <v>349</v>
      </c>
      <c r="B130" s="52" t="s">
        <v>575</v>
      </c>
      <c r="C130" s="53">
        <v>228</v>
      </c>
      <c r="D130" s="53">
        <f t="shared" si="3"/>
        <v>20</v>
      </c>
      <c r="E130" s="39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>
      <c r="A131" s="52" t="s">
        <v>349</v>
      </c>
      <c r="B131" s="52" t="s">
        <v>735</v>
      </c>
      <c r="C131" s="53">
        <v>228</v>
      </c>
      <c r="D131" s="53">
        <f t="shared" si="3"/>
        <v>20</v>
      </c>
      <c r="E131" s="39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>
      <c r="A132" s="52" t="s">
        <v>349</v>
      </c>
      <c r="B132" s="52" t="s">
        <v>350</v>
      </c>
      <c r="C132" s="53">
        <v>144</v>
      </c>
      <c r="D132" s="53">
        <f t="shared" si="3"/>
        <v>13</v>
      </c>
      <c r="E132" s="39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>
      <c r="A133" s="52" t="s">
        <v>349</v>
      </c>
      <c r="B133" s="52" t="s">
        <v>719</v>
      </c>
      <c r="C133" s="53">
        <v>160</v>
      </c>
      <c r="D133" s="53">
        <f t="shared" si="3"/>
        <v>14.333333333333334</v>
      </c>
      <c r="E133" s="39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>
      <c r="A134" s="52" t="s">
        <v>352</v>
      </c>
      <c r="B134" s="52" t="s">
        <v>992</v>
      </c>
      <c r="C134" s="53">
        <v>120</v>
      </c>
      <c r="D134" s="53">
        <f t="shared" si="3"/>
        <v>11</v>
      </c>
      <c r="E134" s="39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>
      <c r="A135" s="52" t="s">
        <v>352</v>
      </c>
      <c r="B135" s="52" t="s">
        <v>606</v>
      </c>
      <c r="C135" s="53">
        <v>120</v>
      </c>
      <c r="D135" s="53">
        <f t="shared" si="3"/>
        <v>11</v>
      </c>
      <c r="E135" s="39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>
      <c r="A136" s="52" t="s">
        <v>352</v>
      </c>
      <c r="B136" s="52" t="s">
        <v>900</v>
      </c>
      <c r="C136" s="53">
        <v>120</v>
      </c>
      <c r="D136" s="53">
        <f t="shared" si="3"/>
        <v>11</v>
      </c>
      <c r="E136" s="39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>
      <c r="A137" s="52" t="s">
        <v>351</v>
      </c>
      <c r="B137" s="52" t="s">
        <v>353</v>
      </c>
      <c r="C137" s="53">
        <v>144</v>
      </c>
      <c r="D137" s="53">
        <f t="shared" si="3"/>
        <v>13</v>
      </c>
      <c r="E137" s="39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>
      <c r="A138" s="52" t="s">
        <v>352</v>
      </c>
      <c r="B138" s="52" t="s">
        <v>406</v>
      </c>
      <c r="C138" s="53">
        <v>160</v>
      </c>
      <c r="D138" s="53">
        <f t="shared" si="3"/>
        <v>14.333333333333334</v>
      </c>
      <c r="E138" s="39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>
      <c r="A139" s="52" t="s">
        <v>351</v>
      </c>
      <c r="B139" s="52" t="s">
        <v>354</v>
      </c>
      <c r="C139" s="53">
        <v>128</v>
      </c>
      <c r="D139" s="53">
        <f t="shared" si="3"/>
        <v>11.666666666666666</v>
      </c>
      <c r="E139" s="39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>
      <c r="A140" s="52" t="s">
        <v>355</v>
      </c>
      <c r="B140" s="52" t="s">
        <v>615</v>
      </c>
      <c r="C140" s="53">
        <v>328</v>
      </c>
      <c r="D140" s="53">
        <f t="shared" si="3"/>
        <v>28.333333333333332</v>
      </c>
      <c r="E140" s="39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>
      <c r="A141" s="52" t="s">
        <v>355</v>
      </c>
      <c r="B141" s="52" t="s">
        <v>356</v>
      </c>
      <c r="C141" s="53">
        <v>432</v>
      </c>
      <c r="D141" s="53">
        <f t="shared" ref="D141:D144" si="6">(C141/6)+1</f>
        <v>73</v>
      </c>
      <c r="E141" s="39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>
      <c r="A142" s="52" t="s">
        <v>355</v>
      </c>
      <c r="B142" s="52" t="s">
        <v>993</v>
      </c>
      <c r="C142" s="53">
        <v>490</v>
      </c>
      <c r="D142" s="53">
        <v>41.84</v>
      </c>
      <c r="E142" s="39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>
      <c r="A143" s="52" t="s">
        <v>355</v>
      </c>
      <c r="B143" s="52" t="s">
        <v>357</v>
      </c>
      <c r="C143" s="53">
        <v>350</v>
      </c>
      <c r="D143" s="53">
        <f t="shared" si="6"/>
        <v>59.333333333333336</v>
      </c>
      <c r="E143" s="39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>
      <c r="A144" s="52" t="s">
        <v>355</v>
      </c>
      <c r="B144" s="52" t="s">
        <v>358</v>
      </c>
      <c r="C144" s="53">
        <v>400</v>
      </c>
      <c r="D144" s="53">
        <f t="shared" si="6"/>
        <v>67.666666666666671</v>
      </c>
      <c r="E144" s="39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>
      <c r="A145" s="52" t="s">
        <v>355</v>
      </c>
      <c r="B145" s="52" t="s">
        <v>994</v>
      </c>
      <c r="C145" s="53">
        <v>400</v>
      </c>
      <c r="D145" s="53">
        <f>(C145/12)+1</f>
        <v>34.333333333333336</v>
      </c>
      <c r="E145" s="39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>
      <c r="A146" s="52" t="s">
        <v>355</v>
      </c>
      <c r="B146" s="52" t="s">
        <v>995</v>
      </c>
      <c r="C146" s="53">
        <v>240</v>
      </c>
      <c r="D146" s="53">
        <v>21</v>
      </c>
      <c r="E146" s="39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>
      <c r="A147" s="52" t="s">
        <v>355</v>
      </c>
      <c r="B147" s="52" t="s">
        <v>736</v>
      </c>
      <c r="C147" s="53">
        <v>160</v>
      </c>
      <c r="D147" s="53">
        <f t="shared" ref="D147" si="7">(C147/12)+1</f>
        <v>14.333333333333334</v>
      </c>
      <c r="E147" s="39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>
      <c r="A148" s="52" t="s">
        <v>355</v>
      </c>
      <c r="B148" s="52" t="s">
        <v>875</v>
      </c>
      <c r="C148" s="53">
        <v>168</v>
      </c>
      <c r="D148" s="53">
        <v>14</v>
      </c>
      <c r="E148" s="39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>
      <c r="A149" s="52" t="s">
        <v>355</v>
      </c>
      <c r="B149" s="52" t="s">
        <v>359</v>
      </c>
      <c r="C149" s="53">
        <v>400</v>
      </c>
      <c r="D149" s="53">
        <f t="shared" ref="D149:D150" si="8">(C149/6)+1</f>
        <v>67.666666666666671</v>
      </c>
      <c r="E149" s="39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>
      <c r="A150" s="52" t="s">
        <v>355</v>
      </c>
      <c r="B150" s="52" t="s">
        <v>682</v>
      </c>
      <c r="C150" s="53">
        <v>456</v>
      </c>
      <c r="D150" s="53">
        <f t="shared" si="8"/>
        <v>77</v>
      </c>
      <c r="E150" s="39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>
      <c r="A151" s="52" t="s">
        <v>355</v>
      </c>
      <c r="B151" s="52" t="s">
        <v>996</v>
      </c>
      <c r="C151" s="53">
        <v>160</v>
      </c>
      <c r="D151" s="53">
        <f t="shared" ref="D151:D160" si="9">(C151/12)+1</f>
        <v>14.333333333333334</v>
      </c>
      <c r="E151" s="39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>
      <c r="A152" s="52" t="s">
        <v>355</v>
      </c>
      <c r="B152" s="52" t="s">
        <v>873</v>
      </c>
      <c r="C152" s="53">
        <v>178</v>
      </c>
      <c r="D152" s="53">
        <f t="shared" si="9"/>
        <v>15.833333333333334</v>
      </c>
      <c r="E152" s="39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>
      <c r="A153" s="52" t="s">
        <v>355</v>
      </c>
      <c r="B153" s="52" t="s">
        <v>407</v>
      </c>
      <c r="C153" s="53">
        <v>200</v>
      </c>
      <c r="D153" s="53">
        <f t="shared" si="9"/>
        <v>17.666666666666668</v>
      </c>
      <c r="E153" s="39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>
      <c r="A154" s="52" t="s">
        <v>355</v>
      </c>
      <c r="B154" s="52" t="s">
        <v>683</v>
      </c>
      <c r="C154" s="53">
        <v>200</v>
      </c>
      <c r="D154" s="53">
        <f t="shared" si="9"/>
        <v>17.666666666666668</v>
      </c>
      <c r="E154" s="39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>
      <c r="A155" s="52" t="s">
        <v>355</v>
      </c>
      <c r="B155" s="52" t="s">
        <v>616</v>
      </c>
      <c r="C155" s="53">
        <v>144</v>
      </c>
      <c r="D155" s="53">
        <f t="shared" si="9"/>
        <v>13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>
      <c r="A156" s="52" t="s">
        <v>355</v>
      </c>
      <c r="B156" s="52" t="s">
        <v>832</v>
      </c>
      <c r="C156" s="53">
        <v>168</v>
      </c>
      <c r="D156" s="53">
        <v>14</v>
      </c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>
      <c r="A157" s="52" t="s">
        <v>355</v>
      </c>
      <c r="B157" s="52" t="s">
        <v>874</v>
      </c>
      <c r="C157" s="53">
        <v>168</v>
      </c>
      <c r="D157" s="53">
        <v>14</v>
      </c>
      <c r="E157" s="39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>
      <c r="A158" s="52" t="s">
        <v>355</v>
      </c>
      <c r="B158" s="52" t="s">
        <v>591</v>
      </c>
      <c r="C158" s="53">
        <v>144</v>
      </c>
      <c r="D158" s="53">
        <f t="shared" si="9"/>
        <v>13</v>
      </c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>
      <c r="A159" s="52" t="s">
        <v>408</v>
      </c>
      <c r="B159" s="52" t="s">
        <v>409</v>
      </c>
      <c r="C159" s="53">
        <v>112</v>
      </c>
      <c r="D159" s="53">
        <f t="shared" si="9"/>
        <v>10.333333333333334</v>
      </c>
      <c r="E159" s="39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>
      <c r="A160" s="52" t="s">
        <v>408</v>
      </c>
      <c r="B160" s="52" t="s">
        <v>737</v>
      </c>
      <c r="C160" s="53">
        <v>120</v>
      </c>
      <c r="D160" s="53">
        <f t="shared" si="9"/>
        <v>11</v>
      </c>
      <c r="E160" s="39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30">
      <c r="A161" s="68" t="s">
        <v>360</v>
      </c>
      <c r="B161" s="66" t="s">
        <v>721</v>
      </c>
      <c r="C161" s="67">
        <v>370</v>
      </c>
      <c r="D161" s="67">
        <f t="shared" ref="D161" si="10">(C161/6)+1</f>
        <v>62.666666666666664</v>
      </c>
      <c r="E161" s="39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30">
      <c r="A162" s="68" t="s">
        <v>360</v>
      </c>
      <c r="B162" s="66" t="s">
        <v>722</v>
      </c>
      <c r="C162" s="67">
        <v>575</v>
      </c>
      <c r="D162" s="67">
        <f t="shared" ref="D162" si="11">(C162/6)+1</f>
        <v>96.833333333333329</v>
      </c>
      <c r="E162" s="39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30">
      <c r="A163" s="52" t="s">
        <v>360</v>
      </c>
      <c r="B163" s="52" t="s">
        <v>723</v>
      </c>
      <c r="C163" s="53">
        <v>720</v>
      </c>
      <c r="D163" s="53">
        <f t="shared" ref="D163:D164" si="12">(C163/6)+1</f>
        <v>121</v>
      </c>
      <c r="E163" s="39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30">
      <c r="A164" s="52" t="s">
        <v>360</v>
      </c>
      <c r="B164" s="52" t="s">
        <v>724</v>
      </c>
      <c r="C164" s="53">
        <v>705</v>
      </c>
      <c r="D164" s="53">
        <f t="shared" si="12"/>
        <v>118.5</v>
      </c>
      <c r="E164" s="39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30">
      <c r="A165" s="52" t="s">
        <v>361</v>
      </c>
      <c r="B165" s="52" t="s">
        <v>362</v>
      </c>
      <c r="C165" s="53">
        <v>144</v>
      </c>
      <c r="D165" s="53">
        <f t="shared" ref="D165:D211" si="13">(C165/12)+1</f>
        <v>13</v>
      </c>
      <c r="E165" s="39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30">
      <c r="A166" s="52" t="s">
        <v>361</v>
      </c>
      <c r="B166" s="52" t="s">
        <v>558</v>
      </c>
      <c r="C166" s="53">
        <v>180</v>
      </c>
      <c r="D166" s="53">
        <f t="shared" si="13"/>
        <v>16</v>
      </c>
      <c r="E166" s="39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30">
      <c r="A167" s="52" t="s">
        <v>652</v>
      </c>
      <c r="B167" s="52" t="s">
        <v>872</v>
      </c>
      <c r="C167" s="53">
        <v>110</v>
      </c>
      <c r="D167" s="53">
        <v>9.34</v>
      </c>
      <c r="E167" s="39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30">
      <c r="A168" s="52" t="s">
        <v>652</v>
      </c>
      <c r="B168" s="52" t="s">
        <v>889</v>
      </c>
      <c r="C168" s="53">
        <v>118</v>
      </c>
      <c r="D168" s="53">
        <f t="shared" si="13"/>
        <v>10.833333333333334</v>
      </c>
      <c r="E168" s="69"/>
      <c r="F168" s="69"/>
      <c r="G168" s="70"/>
      <c r="H168" s="70"/>
      <c r="I168" s="39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>
      <c r="A169" s="52" t="s">
        <v>361</v>
      </c>
      <c r="B169" s="52" t="s">
        <v>997</v>
      </c>
      <c r="C169" s="53">
        <v>120</v>
      </c>
      <c r="D169" s="53">
        <f t="shared" si="13"/>
        <v>11</v>
      </c>
      <c r="E169" s="39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30">
      <c r="A170" s="52" t="s">
        <v>361</v>
      </c>
      <c r="B170" s="52" t="s">
        <v>684</v>
      </c>
      <c r="C170" s="53">
        <v>120</v>
      </c>
      <c r="D170" s="53">
        <f t="shared" si="13"/>
        <v>11</v>
      </c>
      <c r="E170" s="39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30">
      <c r="A171" s="52" t="s">
        <v>361</v>
      </c>
      <c r="B171" s="52" t="s">
        <v>410</v>
      </c>
      <c r="C171" s="53">
        <v>144</v>
      </c>
      <c r="D171" s="53">
        <f t="shared" si="13"/>
        <v>13</v>
      </c>
      <c r="E171" s="39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30">
      <c r="A172" s="52" t="s">
        <v>361</v>
      </c>
      <c r="B172" s="52" t="s">
        <v>869</v>
      </c>
      <c r="C172" s="53">
        <v>144</v>
      </c>
      <c r="D172" s="53">
        <f t="shared" si="13"/>
        <v>13</v>
      </c>
      <c r="E172" s="39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30">
      <c r="A173" s="52" t="s">
        <v>361</v>
      </c>
      <c r="B173" s="52" t="s">
        <v>528</v>
      </c>
      <c r="C173" s="53">
        <v>180</v>
      </c>
      <c r="D173" s="53">
        <f t="shared" si="13"/>
        <v>16</v>
      </c>
      <c r="E173" s="39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30">
      <c r="A174" s="52" t="s">
        <v>361</v>
      </c>
      <c r="B174" s="52" t="s">
        <v>559</v>
      </c>
      <c r="C174" s="53">
        <v>198</v>
      </c>
      <c r="D174" s="53">
        <f t="shared" si="13"/>
        <v>17.5</v>
      </c>
      <c r="E174" s="39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30">
      <c r="A175" s="52" t="s">
        <v>361</v>
      </c>
      <c r="B175" s="52" t="s">
        <v>870</v>
      </c>
      <c r="C175" s="53">
        <v>210</v>
      </c>
      <c r="D175" s="53">
        <v>17.5</v>
      </c>
      <c r="E175" s="39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30">
      <c r="A176" s="52" t="s">
        <v>361</v>
      </c>
      <c r="B176" s="52" t="s">
        <v>529</v>
      </c>
      <c r="C176" s="53">
        <v>210</v>
      </c>
      <c r="D176" s="53">
        <v>17.5</v>
      </c>
      <c r="E176" s="39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>
      <c r="A177" s="52" t="s">
        <v>361</v>
      </c>
      <c r="B177" s="52" t="s">
        <v>822</v>
      </c>
      <c r="C177" s="53">
        <v>172</v>
      </c>
      <c r="D177" s="53">
        <f t="shared" si="13"/>
        <v>15.333333333333334</v>
      </c>
      <c r="E177" s="39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>
      <c r="A178" s="52" t="s">
        <v>361</v>
      </c>
      <c r="B178" s="52" t="s">
        <v>871</v>
      </c>
      <c r="C178" s="53">
        <v>172</v>
      </c>
      <c r="D178" s="53">
        <f>(C178/12)+1</f>
        <v>15.333333333333334</v>
      </c>
      <c r="E178" s="39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>
      <c r="A179" s="52" t="s">
        <v>361</v>
      </c>
      <c r="B179" s="52" t="s">
        <v>965</v>
      </c>
      <c r="C179" s="53">
        <v>300</v>
      </c>
      <c r="D179" s="53">
        <v>26</v>
      </c>
      <c r="E179" s="39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>
      <c r="A180" s="52" t="s">
        <v>363</v>
      </c>
      <c r="B180" s="52" t="s">
        <v>967</v>
      </c>
      <c r="C180" s="53">
        <v>384</v>
      </c>
      <c r="D180" s="53">
        <f t="shared" ref="D180" si="14">(C180/12)+1</f>
        <v>33</v>
      </c>
      <c r="E180" s="39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>
      <c r="A181" s="52" t="s">
        <v>363</v>
      </c>
      <c r="B181" s="52" t="s">
        <v>685</v>
      </c>
      <c r="C181" s="53">
        <v>1230</v>
      </c>
      <c r="D181" s="53">
        <f t="shared" si="13"/>
        <v>103.5</v>
      </c>
      <c r="E181" s="39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>
      <c r="A182" s="52" t="s">
        <v>363</v>
      </c>
      <c r="B182" s="52" t="s">
        <v>998</v>
      </c>
      <c r="C182" s="53">
        <v>1456</v>
      </c>
      <c r="D182" s="53">
        <f t="shared" ref="D182" si="15">(C182/12)+1</f>
        <v>122.33333333333333</v>
      </c>
      <c r="E182" s="39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>
      <c r="A183" s="52" t="s">
        <v>363</v>
      </c>
      <c r="B183" s="52" t="s">
        <v>971</v>
      </c>
      <c r="C183" s="53">
        <v>696</v>
      </c>
      <c r="D183" s="53">
        <f t="shared" ref="D183" si="16">(C183/12)+1</f>
        <v>59</v>
      </c>
      <c r="E183" s="39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>
      <c r="A184" s="52" t="s">
        <v>363</v>
      </c>
      <c r="B184" s="52" t="s">
        <v>970</v>
      </c>
      <c r="C184" s="53">
        <v>744</v>
      </c>
      <c r="D184" s="53">
        <f t="shared" ref="D184" si="17">(C184/12)+1</f>
        <v>63</v>
      </c>
      <c r="E184" s="39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>
      <c r="A185" s="52" t="s">
        <v>363</v>
      </c>
      <c r="B185" s="52" t="s">
        <v>969</v>
      </c>
      <c r="C185" s="53">
        <v>696</v>
      </c>
      <c r="D185" s="53">
        <f t="shared" ref="D185" si="18">(C185/12)+1</f>
        <v>59</v>
      </c>
      <c r="E185" s="39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>
      <c r="A186" s="52" t="s">
        <v>363</v>
      </c>
      <c r="B186" s="52" t="s">
        <v>966</v>
      </c>
      <c r="C186" s="53">
        <v>360</v>
      </c>
      <c r="D186" s="53">
        <f t="shared" ref="D186" si="19">(C186/12)+1</f>
        <v>31</v>
      </c>
      <c r="E186" s="39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>
      <c r="A187" s="52" t="s">
        <v>363</v>
      </c>
      <c r="B187" s="52" t="s">
        <v>968</v>
      </c>
      <c r="C187" s="53">
        <v>800</v>
      </c>
      <c r="D187" s="53">
        <f t="shared" ref="D187" si="20">(C187/12)+1</f>
        <v>67.666666666666671</v>
      </c>
      <c r="E187" s="39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>
      <c r="A188" s="52" t="s">
        <v>363</v>
      </c>
      <c r="B188" s="52" t="s">
        <v>686</v>
      </c>
      <c r="C188" s="53">
        <v>1260</v>
      </c>
      <c r="D188" s="53">
        <f t="shared" si="13"/>
        <v>106</v>
      </c>
      <c r="E188" s="39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>
      <c r="A189" s="52" t="s">
        <v>363</v>
      </c>
      <c r="B189" s="52" t="s">
        <v>999</v>
      </c>
      <c r="C189" s="53">
        <v>1584</v>
      </c>
      <c r="D189" s="53">
        <f t="shared" ref="D189" si="21">(C189/12)+1</f>
        <v>133</v>
      </c>
      <c r="E189" s="39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>
      <c r="A190" s="52" t="s">
        <v>364</v>
      </c>
      <c r="B190" s="52" t="s">
        <v>1000</v>
      </c>
      <c r="C190" s="53">
        <v>172</v>
      </c>
      <c r="D190" s="53">
        <f t="shared" si="13"/>
        <v>15.333333333333334</v>
      </c>
      <c r="E190" s="39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>
      <c r="A191" s="52" t="s">
        <v>364</v>
      </c>
      <c r="B191" s="52" t="s">
        <v>564</v>
      </c>
      <c r="C191" s="53">
        <v>136</v>
      </c>
      <c r="D191" s="53">
        <f t="shared" si="13"/>
        <v>12.333333333333334</v>
      </c>
      <c r="E191" s="39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>
      <c r="A192" s="52" t="s">
        <v>364</v>
      </c>
      <c r="B192" s="52" t="s">
        <v>687</v>
      </c>
      <c r="C192" s="53">
        <v>156</v>
      </c>
      <c r="D192" s="53">
        <f t="shared" si="13"/>
        <v>14</v>
      </c>
      <c r="E192" s="39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>
      <c r="A193" s="52" t="s">
        <v>364</v>
      </c>
      <c r="B193" s="52" t="s">
        <v>374</v>
      </c>
      <c r="C193" s="53">
        <v>144</v>
      </c>
      <c r="D193" s="53">
        <f t="shared" si="13"/>
        <v>13</v>
      </c>
      <c r="E193" s="39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>
      <c r="A194" s="52" t="s">
        <v>364</v>
      </c>
      <c r="B194" s="52" t="s">
        <v>565</v>
      </c>
      <c r="C194" s="53">
        <v>176</v>
      </c>
      <c r="D194" s="53">
        <f t="shared" si="13"/>
        <v>15.666666666666666</v>
      </c>
      <c r="E194" s="39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>
      <c r="A195" s="52" t="s">
        <v>364</v>
      </c>
      <c r="B195" s="52" t="s">
        <v>720</v>
      </c>
      <c r="C195" s="53">
        <v>176</v>
      </c>
      <c r="D195" s="53">
        <f t="shared" si="13"/>
        <v>15.666666666666666</v>
      </c>
      <c r="E195" s="39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>
      <c r="A196" s="52" t="s">
        <v>364</v>
      </c>
      <c r="B196" s="52" t="s">
        <v>560</v>
      </c>
      <c r="C196" s="53">
        <v>204</v>
      </c>
      <c r="D196" s="53">
        <f t="shared" si="13"/>
        <v>18</v>
      </c>
      <c r="E196" s="39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>
      <c r="A197" s="52" t="s">
        <v>364</v>
      </c>
      <c r="B197" s="52" t="s">
        <v>688</v>
      </c>
      <c r="C197" s="53">
        <v>260</v>
      </c>
      <c r="D197" s="53">
        <f t="shared" si="13"/>
        <v>22.666666666666668</v>
      </c>
      <c r="E197" s="39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>
      <c r="A198" s="52" t="s">
        <v>364</v>
      </c>
      <c r="B198" s="52" t="s">
        <v>365</v>
      </c>
      <c r="C198" s="53">
        <v>226</v>
      </c>
      <c r="D198" s="53">
        <f t="shared" si="13"/>
        <v>19.833333333333332</v>
      </c>
      <c r="E198" s="39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>
      <c r="A199" s="52" t="s">
        <v>364</v>
      </c>
      <c r="B199" s="52" t="s">
        <v>1001</v>
      </c>
      <c r="C199" s="53">
        <v>310</v>
      </c>
      <c r="D199" s="53">
        <f t="shared" si="13"/>
        <v>26.833333333333332</v>
      </c>
      <c r="E199" s="39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>
      <c r="A200" s="52" t="s">
        <v>366</v>
      </c>
      <c r="B200" s="52" t="s">
        <v>367</v>
      </c>
      <c r="C200" s="53">
        <v>96</v>
      </c>
      <c r="D200" s="53">
        <f t="shared" si="13"/>
        <v>9</v>
      </c>
      <c r="E200" s="39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>
      <c r="A201" s="52" t="s">
        <v>366</v>
      </c>
      <c r="B201" s="52" t="s">
        <v>738</v>
      </c>
      <c r="C201" s="53">
        <v>120</v>
      </c>
      <c r="D201" s="53">
        <f t="shared" si="13"/>
        <v>11</v>
      </c>
      <c r="E201" s="39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>
      <c r="A202" s="52" t="s">
        <v>366</v>
      </c>
      <c r="B202" s="52" t="s">
        <v>315</v>
      </c>
      <c r="C202" s="53">
        <v>96</v>
      </c>
      <c r="D202" s="53">
        <f t="shared" si="13"/>
        <v>9</v>
      </c>
      <c r="E202" s="39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>
      <c r="A203" s="52" t="s">
        <v>366</v>
      </c>
      <c r="B203" s="52" t="s">
        <v>490</v>
      </c>
      <c r="C203" s="53">
        <v>104</v>
      </c>
      <c r="D203" s="53">
        <f t="shared" si="13"/>
        <v>9.6666666666666661</v>
      </c>
      <c r="E203" s="39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>
      <c r="A204" s="52" t="s">
        <v>366</v>
      </c>
      <c r="B204" s="52" t="s">
        <v>739</v>
      </c>
      <c r="C204" s="53">
        <v>120</v>
      </c>
      <c r="D204" s="53">
        <f t="shared" si="13"/>
        <v>11</v>
      </c>
      <c r="E204" s="39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>
      <c r="A205" s="52" t="s">
        <v>976</v>
      </c>
      <c r="B205" s="52" t="s">
        <v>975</v>
      </c>
      <c r="C205" s="53">
        <v>128</v>
      </c>
      <c r="D205" s="53">
        <f t="shared" si="13"/>
        <v>11.666666666666666</v>
      </c>
      <c r="E205" s="39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>
      <c r="A206" s="52" t="s">
        <v>368</v>
      </c>
      <c r="B206" s="52" t="s">
        <v>576</v>
      </c>
      <c r="C206" s="53">
        <v>144</v>
      </c>
      <c r="D206" s="53">
        <f t="shared" si="13"/>
        <v>13</v>
      </c>
      <c r="E206" s="39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>
      <c r="A207" s="52" t="s">
        <v>369</v>
      </c>
      <c r="B207" s="52" t="s">
        <v>617</v>
      </c>
      <c r="C207" s="53">
        <v>240</v>
      </c>
      <c r="D207" s="53">
        <f t="shared" si="13"/>
        <v>21</v>
      </c>
      <c r="E207" s="39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>
      <c r="A208" s="52" t="s">
        <v>369</v>
      </c>
      <c r="B208" s="52" t="s">
        <v>549</v>
      </c>
      <c r="C208" s="53">
        <v>280</v>
      </c>
      <c r="D208" s="53">
        <f t="shared" si="13"/>
        <v>24.333333333333332</v>
      </c>
      <c r="E208" s="39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>
      <c r="A209" s="52" t="s">
        <v>369</v>
      </c>
      <c r="B209" s="52" t="s">
        <v>411</v>
      </c>
      <c r="C209" s="53">
        <v>144</v>
      </c>
      <c r="D209" s="53">
        <f t="shared" si="13"/>
        <v>13</v>
      </c>
      <c r="E209" s="39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>
      <c r="A210" s="52" t="s">
        <v>369</v>
      </c>
      <c r="B210" s="52" t="s">
        <v>618</v>
      </c>
      <c r="C210" s="53">
        <v>160</v>
      </c>
      <c r="D210" s="53">
        <f t="shared" si="13"/>
        <v>14.333333333333334</v>
      </c>
      <c r="E210" s="39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>
      <c r="A211" s="52" t="s">
        <v>369</v>
      </c>
      <c r="B211" s="52" t="s">
        <v>370</v>
      </c>
      <c r="C211" s="53">
        <v>200</v>
      </c>
      <c r="D211" s="53">
        <f t="shared" si="13"/>
        <v>17.666666666666668</v>
      </c>
      <c r="E211" s="39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>
      <c r="A212" s="52" t="s">
        <v>371</v>
      </c>
      <c r="B212" s="52" t="s">
        <v>740</v>
      </c>
      <c r="C212" s="53">
        <v>328</v>
      </c>
      <c r="D212" s="53">
        <f t="shared" ref="D212:D222" si="22">(C212/12)+1</f>
        <v>28.333333333333332</v>
      </c>
      <c r="E212" s="39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>
      <c r="A213" s="52" t="s">
        <v>371</v>
      </c>
      <c r="B213" s="52" t="s">
        <v>689</v>
      </c>
      <c r="C213" s="53">
        <v>276</v>
      </c>
      <c r="D213" s="53">
        <f t="shared" si="22"/>
        <v>24</v>
      </c>
      <c r="E213" s="39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>
      <c r="A214" s="52" t="s">
        <v>371</v>
      </c>
      <c r="B214" s="52" t="s">
        <v>888</v>
      </c>
      <c r="C214" s="53">
        <v>305</v>
      </c>
      <c r="D214" s="53">
        <f t="shared" si="22"/>
        <v>26.416666666666668</v>
      </c>
      <c r="E214" s="39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>
      <c r="A215" s="52" t="s">
        <v>371</v>
      </c>
      <c r="B215" s="52" t="s">
        <v>865</v>
      </c>
      <c r="C215" s="53">
        <v>260</v>
      </c>
      <c r="D215" s="53">
        <v>25.84</v>
      </c>
      <c r="E215" s="39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>
      <c r="A216" s="52" t="s">
        <v>371</v>
      </c>
      <c r="B216" s="52" t="s">
        <v>412</v>
      </c>
      <c r="C216" s="53">
        <v>228</v>
      </c>
      <c r="D216" s="53">
        <f t="shared" si="22"/>
        <v>20</v>
      </c>
      <c r="E216" s="44"/>
      <c r="F216" s="43"/>
      <c r="G216" s="43"/>
      <c r="H216" s="45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>
      <c r="A217" s="52" t="s">
        <v>371</v>
      </c>
      <c r="B217" s="52" t="s">
        <v>607</v>
      </c>
      <c r="C217" s="53">
        <v>256</v>
      </c>
      <c r="D217" s="53">
        <f t="shared" si="22"/>
        <v>22.333333333333332</v>
      </c>
      <c r="E217" s="44"/>
      <c r="F217" s="43"/>
      <c r="G217" s="43"/>
      <c r="H217" s="45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>
      <c r="A218" s="52" t="s">
        <v>371</v>
      </c>
      <c r="B218" s="52" t="s">
        <v>320</v>
      </c>
      <c r="C218" s="53">
        <v>200</v>
      </c>
      <c r="D218" s="53">
        <f t="shared" si="22"/>
        <v>17.666666666666668</v>
      </c>
      <c r="E218" s="44"/>
      <c r="F218" s="43"/>
      <c r="G218" s="43"/>
      <c r="H218" s="45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>
      <c r="A219" s="52" t="s">
        <v>371</v>
      </c>
      <c r="B219" s="52" t="s">
        <v>590</v>
      </c>
      <c r="C219" s="53">
        <v>240</v>
      </c>
      <c r="D219" s="53">
        <f t="shared" si="22"/>
        <v>21</v>
      </c>
      <c r="E219" s="44"/>
      <c r="F219" s="43"/>
      <c r="G219" s="43"/>
      <c r="H219" s="45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>
      <c r="A220" s="52" t="s">
        <v>371</v>
      </c>
      <c r="B220" s="52" t="s">
        <v>866</v>
      </c>
      <c r="C220" s="53">
        <v>240</v>
      </c>
      <c r="D220" s="53">
        <v>21</v>
      </c>
      <c r="E220" s="44"/>
      <c r="F220" s="43"/>
      <c r="G220" s="43"/>
      <c r="H220" s="45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>
      <c r="A221" s="52" t="s">
        <v>372</v>
      </c>
      <c r="B221" s="52" t="s">
        <v>413</v>
      </c>
      <c r="C221" s="53">
        <v>320</v>
      </c>
      <c r="D221" s="53">
        <f t="shared" si="22"/>
        <v>27.666666666666668</v>
      </c>
      <c r="E221" s="44"/>
      <c r="F221" s="43"/>
      <c r="G221" s="43"/>
      <c r="H221" s="45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>
      <c r="A222" s="52" t="s">
        <v>372</v>
      </c>
      <c r="B222" s="52" t="s">
        <v>690</v>
      </c>
      <c r="C222" s="53">
        <v>420</v>
      </c>
      <c r="D222" s="53">
        <f t="shared" si="22"/>
        <v>36</v>
      </c>
      <c r="E222" s="44"/>
      <c r="F222" s="43"/>
      <c r="G222" s="43"/>
      <c r="H222" s="45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>
      <c r="A223" s="52" t="s">
        <v>372</v>
      </c>
      <c r="B223" s="52" t="s">
        <v>414</v>
      </c>
      <c r="C223" s="53">
        <v>324</v>
      </c>
      <c r="D223" s="53">
        <f t="shared" ref="D223:D224" si="23">(C223/6)+1</f>
        <v>55</v>
      </c>
      <c r="E223" s="44"/>
      <c r="F223" s="43"/>
      <c r="G223" s="43"/>
      <c r="H223" s="45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>
      <c r="A224" s="52" t="s">
        <v>372</v>
      </c>
      <c r="B224" s="52" t="s">
        <v>691</v>
      </c>
      <c r="C224" s="53">
        <v>400</v>
      </c>
      <c r="D224" s="53">
        <f t="shared" si="23"/>
        <v>67.666666666666671</v>
      </c>
      <c r="E224" s="44"/>
      <c r="F224" s="43"/>
      <c r="G224" s="43"/>
      <c r="H224" s="45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>
      <c r="A225" s="52" t="s">
        <v>372</v>
      </c>
      <c r="B225" s="52" t="s">
        <v>550</v>
      </c>
      <c r="C225" s="53">
        <v>215</v>
      </c>
      <c r="D225" s="53">
        <f t="shared" ref="D225:D226" si="24">(C225/12)+1</f>
        <v>18.916666666666668</v>
      </c>
      <c r="E225" s="44"/>
      <c r="F225" s="43"/>
      <c r="G225" s="43"/>
      <c r="H225" s="45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>
      <c r="A226" s="52" t="s">
        <v>372</v>
      </c>
      <c r="B226" s="52" t="s">
        <v>692</v>
      </c>
      <c r="C226" s="53">
        <v>215</v>
      </c>
      <c r="D226" s="53">
        <f t="shared" si="24"/>
        <v>18.916666666666668</v>
      </c>
      <c r="E226" s="44"/>
      <c r="F226" s="43"/>
      <c r="G226" s="43"/>
      <c r="H226" s="45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>
      <c r="A227" s="52" t="s">
        <v>372</v>
      </c>
      <c r="B227" s="52" t="s">
        <v>551</v>
      </c>
      <c r="C227" s="53">
        <v>252</v>
      </c>
      <c r="D227" s="53">
        <f t="shared" ref="D227:D229" si="25">(C227/6)+1</f>
        <v>43</v>
      </c>
      <c r="E227" s="44"/>
      <c r="F227" s="43"/>
      <c r="G227" s="43"/>
      <c r="H227" s="45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>
      <c r="A228" s="52" t="s">
        <v>372</v>
      </c>
      <c r="B228" s="52" t="s">
        <v>693</v>
      </c>
      <c r="C228" s="53">
        <v>300</v>
      </c>
      <c r="D228" s="53">
        <f t="shared" si="25"/>
        <v>51</v>
      </c>
      <c r="E228" s="44"/>
      <c r="F228" s="43"/>
      <c r="G228" s="43"/>
      <c r="H228" s="45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>
      <c r="A229" s="52" t="s">
        <v>372</v>
      </c>
      <c r="B229" s="52" t="s">
        <v>373</v>
      </c>
      <c r="C229" s="53">
        <v>480</v>
      </c>
      <c r="D229" s="53">
        <f t="shared" si="25"/>
        <v>81</v>
      </c>
      <c r="E229" s="44"/>
      <c r="F229" s="43"/>
      <c r="G229" s="43"/>
      <c r="H229" s="45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>
      <c r="A230" s="52"/>
      <c r="B230" s="52"/>
      <c r="C230" s="53"/>
      <c r="D230" s="53"/>
      <c r="E230" s="44"/>
      <c r="F230" s="43"/>
      <c r="G230" s="43"/>
      <c r="H230" s="45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>
      <c r="E231" s="44"/>
      <c r="F231" s="43"/>
      <c r="G231" s="43"/>
      <c r="H231" s="45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>
      <c r="F232" s="43"/>
      <c r="G232" s="43"/>
      <c r="H232" s="45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>
      <c r="F233" s="43"/>
      <c r="G233" s="43"/>
      <c r="H233" s="45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>
      <c r="A234" s="69"/>
      <c r="B234" s="69"/>
      <c r="C234" s="70"/>
      <c r="D234" s="70"/>
      <c r="E234" s="44"/>
      <c r="F234" s="43"/>
      <c r="G234" s="43"/>
      <c r="H234" s="45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>
      <c r="A235" s="69"/>
      <c r="B235" s="69"/>
      <c r="C235" s="70"/>
      <c r="D235" s="43"/>
      <c r="E235" s="44"/>
      <c r="F235" s="43"/>
      <c r="G235" s="43"/>
      <c r="H235" s="45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>
      <c r="A236" s="69"/>
      <c r="B236" s="69"/>
      <c r="C236" s="70"/>
      <c r="D236" s="43"/>
      <c r="E236" s="44"/>
      <c r="F236" s="43"/>
      <c r="G236" s="43"/>
      <c r="H236" s="45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>
      <c r="A237" s="43"/>
      <c r="B237" s="43"/>
      <c r="C237" s="43"/>
      <c r="D237" s="43"/>
      <c r="E237" s="44"/>
      <c r="F237" s="43"/>
      <c r="G237" s="43"/>
      <c r="H237" s="45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>
      <c r="A238" s="43"/>
      <c r="B238" s="43"/>
      <c r="C238" s="43"/>
      <c r="D238" s="43"/>
      <c r="E238" s="44"/>
      <c r="F238" s="43"/>
      <c r="G238" s="43"/>
      <c r="H238" s="45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>
      <c r="A239" s="43"/>
      <c r="B239" s="43"/>
      <c r="C239" s="43"/>
      <c r="D239" s="43"/>
      <c r="E239" s="44"/>
      <c r="F239" s="43"/>
      <c r="G239" s="43"/>
      <c r="H239" s="45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>
      <c r="A240" s="43"/>
      <c r="B240" s="43"/>
      <c r="C240" s="43"/>
      <c r="D240" s="43"/>
      <c r="E240" s="44"/>
      <c r="F240" s="43"/>
      <c r="G240" s="43"/>
      <c r="H240" s="45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>
      <c r="A241" s="43"/>
      <c r="B241" s="43"/>
      <c r="C241" s="43"/>
      <c r="D241" s="43"/>
      <c r="E241" s="44"/>
      <c r="F241" s="43"/>
      <c r="G241" s="43"/>
      <c r="H241" s="45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>
      <c r="A242" s="43"/>
      <c r="B242" s="43"/>
      <c r="C242" s="43"/>
      <c r="D242" s="43"/>
      <c r="E242" s="44"/>
      <c r="F242" s="43"/>
      <c r="G242" s="43"/>
      <c r="H242" s="45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>
      <c r="A243" s="43"/>
      <c r="B243" s="43"/>
      <c r="C243" s="43"/>
      <c r="D243" s="43"/>
      <c r="E243" s="44"/>
      <c r="F243" s="43"/>
      <c r="G243" s="43"/>
      <c r="H243" s="45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>
      <c r="A244" s="43"/>
      <c r="B244" s="43"/>
      <c r="C244" s="43"/>
      <c r="D244" s="43"/>
      <c r="E244" s="44"/>
      <c r="F244" s="43"/>
      <c r="G244" s="43"/>
      <c r="H244" s="45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>
      <c r="A245" s="43"/>
      <c r="B245" s="43"/>
      <c r="C245" s="43"/>
      <c r="D245" s="43"/>
      <c r="E245" s="44"/>
      <c r="F245" s="43"/>
      <c r="G245" s="43"/>
      <c r="H245" s="45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>
      <c r="A246" s="43"/>
      <c r="B246" s="43"/>
      <c r="C246" s="43"/>
      <c r="D246" s="43"/>
      <c r="E246" s="44"/>
      <c r="F246" s="43"/>
      <c r="G246" s="43"/>
      <c r="H246" s="45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>
      <c r="A247" s="43"/>
      <c r="B247" s="43"/>
      <c r="C247" s="43"/>
      <c r="D247" s="43"/>
      <c r="E247" s="44"/>
      <c r="F247" s="43"/>
      <c r="G247" s="43"/>
      <c r="H247" s="45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>
      <c r="A248" s="43"/>
      <c r="B248" s="43"/>
      <c r="C248" s="43"/>
      <c r="D248" s="43"/>
      <c r="E248" s="44"/>
      <c r="F248" s="43"/>
      <c r="G248" s="43"/>
      <c r="H248" s="45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>
      <c r="A249" s="43"/>
      <c r="B249" s="43"/>
      <c r="C249" s="43"/>
      <c r="D249" s="43"/>
      <c r="E249" s="44"/>
      <c r="F249" s="43"/>
      <c r="G249" s="43"/>
      <c r="H249" s="45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>
      <c r="A250" s="43"/>
      <c r="B250" s="43"/>
      <c r="C250" s="43"/>
      <c r="D250" s="43"/>
      <c r="E250" s="44"/>
      <c r="F250" s="43"/>
      <c r="G250" s="43"/>
      <c r="H250" s="45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>
      <c r="A251" s="43"/>
      <c r="B251" s="43"/>
      <c r="C251" s="43"/>
      <c r="D251" s="43"/>
      <c r="E251" s="44"/>
      <c r="F251" s="43"/>
      <c r="G251" s="43"/>
      <c r="H251" s="45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>
      <c r="A252" s="43"/>
      <c r="B252" s="43"/>
      <c r="C252" s="43"/>
      <c r="D252" s="43"/>
      <c r="E252" s="44"/>
      <c r="F252" s="43"/>
      <c r="G252" s="43"/>
      <c r="H252" s="45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>
      <c r="A253" s="43"/>
      <c r="B253" s="43"/>
      <c r="C253" s="43"/>
      <c r="D253" s="43"/>
      <c r="E253" s="44"/>
      <c r="F253" s="43"/>
      <c r="G253" s="43"/>
      <c r="H253" s="45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>
      <c r="A254" s="43"/>
      <c r="B254" s="43"/>
      <c r="C254" s="43"/>
      <c r="D254" s="43"/>
      <c r="E254" s="44"/>
      <c r="F254" s="43"/>
      <c r="G254" s="43"/>
      <c r="H254" s="45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>
      <c r="A255" s="43"/>
      <c r="B255" s="43"/>
      <c r="C255" s="43"/>
      <c r="D255" s="43"/>
      <c r="E255" s="44"/>
      <c r="F255" s="43"/>
      <c r="G255" s="43"/>
      <c r="H255" s="45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>
      <c r="A256" s="43"/>
      <c r="B256" s="43"/>
      <c r="C256" s="43"/>
      <c r="D256" s="43"/>
      <c r="E256" s="44"/>
      <c r="F256" s="43"/>
      <c r="G256" s="43"/>
      <c r="H256" s="45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>
      <c r="A257" s="43"/>
      <c r="B257" s="43"/>
      <c r="C257" s="43"/>
      <c r="D257" s="43"/>
      <c r="E257" s="44"/>
      <c r="F257" s="43"/>
      <c r="G257" s="43"/>
      <c r="H257" s="45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>
      <c r="A258" s="43"/>
      <c r="B258" s="43"/>
      <c r="C258" s="43"/>
      <c r="D258" s="43"/>
      <c r="E258" s="44"/>
      <c r="F258" s="43"/>
      <c r="G258" s="43"/>
      <c r="H258" s="45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>
      <c r="A259" s="43"/>
      <c r="B259" s="43"/>
      <c r="C259" s="43"/>
      <c r="D259" s="43"/>
      <c r="E259" s="44"/>
      <c r="F259" s="43"/>
      <c r="G259" s="43"/>
      <c r="H259" s="45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>
      <c r="A260" s="43"/>
      <c r="B260" s="43"/>
      <c r="C260" s="43"/>
      <c r="D260" s="43"/>
      <c r="E260" s="44"/>
      <c r="F260" s="43"/>
      <c r="G260" s="43"/>
      <c r="H260" s="45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>
      <c r="A261" s="43"/>
      <c r="B261" s="43"/>
      <c r="C261" s="43"/>
      <c r="D261" s="43"/>
      <c r="E261" s="44"/>
      <c r="F261" s="43"/>
      <c r="G261" s="43"/>
      <c r="H261" s="45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>
      <c r="A262" s="43"/>
      <c r="B262" s="43"/>
      <c r="C262" s="43"/>
      <c r="D262" s="43"/>
      <c r="E262" s="44"/>
      <c r="F262" s="43"/>
      <c r="G262" s="43"/>
      <c r="H262" s="45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>
      <c r="A263" s="43"/>
      <c r="B263" s="43"/>
      <c r="C263" s="43"/>
      <c r="D263" s="43"/>
      <c r="E263" s="44"/>
      <c r="F263" s="43"/>
      <c r="G263" s="43"/>
      <c r="H263" s="45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>
      <c r="A264" s="43"/>
      <c r="B264" s="43"/>
      <c r="C264" s="43"/>
      <c r="D264" s="43"/>
      <c r="E264" s="44"/>
      <c r="F264" s="43"/>
      <c r="G264" s="43"/>
      <c r="H264" s="45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>
      <c r="A265" s="43"/>
      <c r="B265" s="43"/>
      <c r="C265" s="43"/>
      <c r="D265" s="43"/>
      <c r="E265" s="44"/>
      <c r="F265" s="43"/>
      <c r="G265" s="43"/>
      <c r="H265" s="45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>
      <c r="A266" s="43"/>
      <c r="B266" s="43"/>
      <c r="C266" s="43"/>
      <c r="D266" s="43"/>
      <c r="E266" s="44"/>
      <c r="F266" s="43"/>
      <c r="G266" s="43"/>
      <c r="H266" s="45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>
      <c r="A267" s="43"/>
      <c r="B267" s="43"/>
      <c r="C267" s="43"/>
      <c r="D267" s="43"/>
      <c r="E267" s="44"/>
      <c r="F267" s="43"/>
      <c r="G267" s="43"/>
      <c r="H267" s="45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>
      <c r="A268" s="43"/>
      <c r="B268" s="43"/>
      <c r="C268" s="43"/>
      <c r="D268" s="43"/>
      <c r="E268" s="44"/>
      <c r="F268" s="43"/>
      <c r="G268" s="43"/>
      <c r="H268" s="45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>
      <c r="A269" s="43"/>
      <c r="B269" s="43"/>
      <c r="C269" s="43"/>
      <c r="D269" s="43"/>
      <c r="E269" s="44"/>
      <c r="F269" s="43"/>
      <c r="G269" s="43"/>
      <c r="H269" s="45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>
      <c r="A270" s="43"/>
      <c r="B270" s="43"/>
      <c r="C270" s="43"/>
      <c r="D270" s="43"/>
      <c r="E270" s="44"/>
      <c r="F270" s="43"/>
      <c r="G270" s="43"/>
      <c r="H270" s="45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>
      <c r="A271" s="43"/>
      <c r="B271" s="43"/>
      <c r="C271" s="43"/>
      <c r="D271" s="43"/>
      <c r="E271" s="44"/>
      <c r="F271" s="43"/>
      <c r="G271" s="43"/>
      <c r="H271" s="45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>
      <c r="A272" s="43"/>
      <c r="B272" s="43"/>
      <c r="C272" s="43"/>
      <c r="D272" s="43"/>
      <c r="E272" s="44"/>
      <c r="F272" s="43"/>
      <c r="G272" s="43"/>
      <c r="H272" s="45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>
      <c r="A273" s="43"/>
      <c r="B273" s="43"/>
      <c r="C273" s="43"/>
      <c r="D273" s="43"/>
      <c r="E273" s="44"/>
      <c r="F273" s="43"/>
      <c r="G273" s="43"/>
      <c r="H273" s="45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>
      <c r="A274" s="43"/>
      <c r="B274" s="43"/>
      <c r="C274" s="43"/>
      <c r="D274" s="43"/>
      <c r="E274" s="44"/>
      <c r="F274" s="43"/>
      <c r="G274" s="43"/>
      <c r="H274" s="45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>
      <c r="A275" s="43"/>
      <c r="B275" s="43"/>
      <c r="C275" s="43"/>
      <c r="D275" s="43"/>
      <c r="E275" s="44"/>
      <c r="F275" s="43"/>
      <c r="G275" s="43"/>
      <c r="H275" s="45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>
      <c r="A276" s="43"/>
      <c r="B276" s="43"/>
      <c r="C276" s="43"/>
      <c r="D276" s="43"/>
      <c r="E276" s="44"/>
      <c r="F276" s="43"/>
      <c r="G276" s="43"/>
      <c r="H276" s="45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>
      <c r="A277" s="43"/>
      <c r="B277" s="43"/>
      <c r="C277" s="43"/>
      <c r="D277" s="43"/>
      <c r="E277" s="44"/>
      <c r="F277" s="43"/>
      <c r="G277" s="43"/>
      <c r="H277" s="45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>
      <c r="A278" s="43"/>
      <c r="B278" s="43"/>
      <c r="C278" s="43"/>
      <c r="D278" s="43"/>
      <c r="E278" s="44"/>
      <c r="F278" s="43"/>
      <c r="G278" s="43"/>
      <c r="H278" s="45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>
      <c r="A279" s="43"/>
      <c r="B279" s="43"/>
      <c r="C279" s="43"/>
      <c r="D279" s="43"/>
      <c r="E279" s="44"/>
      <c r="F279" s="43"/>
      <c r="G279" s="43"/>
      <c r="H279" s="45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>
      <c r="A280" s="43"/>
      <c r="B280" s="43"/>
      <c r="C280" s="43"/>
      <c r="D280" s="43"/>
      <c r="E280" s="44"/>
      <c r="F280" s="43"/>
      <c r="G280" s="43"/>
      <c r="H280" s="45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>
      <c r="A281" s="43"/>
      <c r="B281" s="43"/>
      <c r="C281" s="43"/>
      <c r="D281" s="43"/>
      <c r="E281" s="44"/>
      <c r="F281" s="43"/>
      <c r="G281" s="43"/>
      <c r="H281" s="45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>
      <c r="A282" s="43"/>
      <c r="B282" s="43"/>
      <c r="C282" s="43"/>
      <c r="D282" s="43"/>
      <c r="E282" s="44"/>
      <c r="F282" s="43"/>
      <c r="G282" s="43"/>
      <c r="H282" s="45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>
      <c r="A283" s="43"/>
      <c r="B283" s="43"/>
      <c r="C283" s="43"/>
      <c r="D283" s="43"/>
      <c r="E283" s="44"/>
      <c r="F283" s="43"/>
      <c r="G283" s="43"/>
      <c r="H283" s="45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>
      <c r="A284" s="43"/>
      <c r="B284" s="43"/>
      <c r="C284" s="43"/>
      <c r="D284" s="43"/>
      <c r="E284" s="44"/>
      <c r="F284" s="43"/>
      <c r="G284" s="43"/>
      <c r="H284" s="45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>
      <c r="A285" s="43"/>
      <c r="B285" s="43"/>
      <c r="C285" s="43"/>
      <c r="D285" s="43"/>
      <c r="E285" s="44"/>
      <c r="F285" s="43"/>
      <c r="G285" s="43"/>
      <c r="H285" s="45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>
      <c r="A286" s="43"/>
      <c r="B286" s="43"/>
      <c r="C286" s="43"/>
      <c r="D286" s="43"/>
      <c r="E286" s="44"/>
      <c r="F286" s="43"/>
      <c r="G286" s="43"/>
      <c r="H286" s="45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>
      <c r="A287" s="43"/>
      <c r="B287" s="43"/>
      <c r="C287" s="43"/>
      <c r="D287" s="43"/>
      <c r="E287" s="44"/>
      <c r="F287" s="43"/>
      <c r="G287" s="43"/>
      <c r="H287" s="45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>
      <c r="A288" s="43"/>
      <c r="B288" s="43"/>
      <c r="C288" s="43"/>
      <c r="D288" s="43"/>
      <c r="E288" s="44"/>
      <c r="F288" s="43"/>
      <c r="G288" s="43"/>
      <c r="H288" s="45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>
      <c r="A289" s="43"/>
      <c r="B289" s="43"/>
      <c r="C289" s="43"/>
      <c r="D289" s="43"/>
      <c r="E289" s="44"/>
      <c r="F289" s="43"/>
      <c r="G289" s="43"/>
      <c r="H289" s="45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>
      <c r="A290" s="43"/>
      <c r="B290" s="43"/>
      <c r="C290" s="43"/>
      <c r="D290" s="43"/>
      <c r="E290" s="44"/>
      <c r="F290" s="43"/>
      <c r="G290" s="43"/>
      <c r="H290" s="45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>
      <c r="A291" s="43"/>
      <c r="B291" s="43"/>
      <c r="C291" s="43"/>
      <c r="D291" s="43"/>
      <c r="E291" s="44"/>
      <c r="F291" s="43"/>
      <c r="G291" s="43"/>
      <c r="H291" s="45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>
      <c r="A292" s="43"/>
      <c r="B292" s="43"/>
      <c r="C292" s="43"/>
      <c r="D292" s="43"/>
      <c r="E292" s="44"/>
      <c r="F292" s="43"/>
      <c r="G292" s="43"/>
      <c r="H292" s="45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>
      <c r="A293" s="43"/>
      <c r="B293" s="43"/>
      <c r="C293" s="43"/>
      <c r="D293" s="43"/>
      <c r="E293" s="44"/>
      <c r="F293" s="43"/>
      <c r="G293" s="43"/>
      <c r="H293" s="45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>
      <c r="A294" s="43"/>
      <c r="B294" s="43"/>
      <c r="C294" s="43"/>
      <c r="D294" s="43"/>
      <c r="E294" s="44"/>
      <c r="F294" s="43"/>
      <c r="G294" s="43"/>
      <c r="H294" s="45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>
      <c r="A295" s="43"/>
      <c r="B295" s="43"/>
      <c r="C295" s="43"/>
      <c r="D295" s="43"/>
      <c r="E295" s="44"/>
      <c r="F295" s="43"/>
      <c r="G295" s="43"/>
      <c r="H295" s="45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>
      <c r="A296" s="43"/>
      <c r="B296" s="43"/>
      <c r="C296" s="43"/>
      <c r="D296" s="43"/>
      <c r="E296" s="44"/>
      <c r="F296" s="43"/>
      <c r="G296" s="43"/>
      <c r="H296" s="45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>
      <c r="A297" s="43"/>
      <c r="B297" s="43"/>
      <c r="C297" s="43"/>
      <c r="D297" s="43"/>
      <c r="E297" s="44"/>
      <c r="F297" s="43"/>
      <c r="G297" s="43"/>
      <c r="H297" s="45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>
      <c r="A298" s="43"/>
      <c r="B298" s="43"/>
      <c r="C298" s="43"/>
      <c r="D298" s="43"/>
      <c r="E298" s="44"/>
      <c r="F298" s="43"/>
      <c r="G298" s="43"/>
      <c r="H298" s="45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>
      <c r="A299" s="43"/>
      <c r="B299" s="43"/>
      <c r="C299" s="43"/>
      <c r="D299" s="43"/>
      <c r="E299" s="44"/>
      <c r="F299" s="43"/>
      <c r="G299" s="43"/>
      <c r="H299" s="45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>
      <c r="A300" s="43"/>
      <c r="B300" s="43"/>
      <c r="C300" s="43"/>
      <c r="D300" s="43"/>
      <c r="E300" s="44"/>
      <c r="F300" s="43"/>
      <c r="G300" s="43"/>
      <c r="H300" s="45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>
      <c r="A301" s="43"/>
      <c r="B301" s="43"/>
      <c r="C301" s="43"/>
      <c r="D301" s="43"/>
      <c r="E301" s="44"/>
      <c r="F301" s="43"/>
      <c r="G301" s="43"/>
      <c r="H301" s="45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>
      <c r="A302" s="43"/>
      <c r="B302" s="43"/>
      <c r="C302" s="43"/>
      <c r="D302" s="43"/>
      <c r="E302" s="44"/>
      <c r="F302" s="43"/>
      <c r="G302" s="43"/>
      <c r="H302" s="45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>
      <c r="A303" s="43"/>
      <c r="B303" s="43"/>
      <c r="C303" s="43"/>
      <c r="D303" s="43"/>
      <c r="E303" s="44"/>
      <c r="F303" s="43"/>
      <c r="G303" s="43"/>
      <c r="H303" s="45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>
      <c r="A304" s="43"/>
      <c r="B304" s="43"/>
      <c r="C304" s="43"/>
      <c r="D304" s="43"/>
      <c r="E304" s="44"/>
      <c r="F304" s="43"/>
      <c r="G304" s="43"/>
      <c r="H304" s="45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>
      <c r="A305" s="43"/>
      <c r="B305" s="43"/>
      <c r="C305" s="43"/>
      <c r="D305" s="43"/>
      <c r="E305" s="44"/>
      <c r="F305" s="43"/>
      <c r="G305" s="43"/>
      <c r="H305" s="45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>
      <c r="A306" s="43"/>
      <c r="B306" s="43"/>
      <c r="C306" s="43"/>
      <c r="D306" s="43"/>
      <c r="E306" s="44"/>
      <c r="F306" s="43"/>
      <c r="G306" s="43"/>
      <c r="H306" s="45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>
      <c r="A307" s="43"/>
      <c r="B307" s="43"/>
      <c r="C307" s="43"/>
      <c r="D307" s="43"/>
      <c r="E307" s="44"/>
      <c r="F307" s="43"/>
      <c r="G307" s="43"/>
      <c r="H307" s="45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>
      <c r="A308" s="43"/>
      <c r="B308" s="43"/>
      <c r="C308" s="43"/>
      <c r="D308" s="43"/>
      <c r="E308" s="44"/>
      <c r="F308" s="43"/>
      <c r="G308" s="43"/>
      <c r="H308" s="45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>
      <c r="A309" s="43"/>
      <c r="B309" s="43"/>
      <c r="C309" s="43"/>
      <c r="D309" s="43"/>
      <c r="E309" s="44"/>
      <c r="F309" s="43"/>
      <c r="G309" s="43"/>
      <c r="H309" s="45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>
      <c r="A310" s="43"/>
      <c r="B310" s="43"/>
      <c r="C310" s="43"/>
      <c r="D310" s="43"/>
      <c r="E310" s="44"/>
      <c r="F310" s="43"/>
      <c r="G310" s="43"/>
      <c r="H310" s="45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>
      <c r="A311" s="43"/>
      <c r="B311" s="43"/>
      <c r="C311" s="43"/>
      <c r="D311" s="43"/>
      <c r="E311" s="44"/>
      <c r="F311" s="43"/>
      <c r="G311" s="43"/>
      <c r="H311" s="45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>
      <c r="A312" s="43"/>
      <c r="B312" s="43"/>
      <c r="C312" s="43"/>
      <c r="D312" s="43"/>
      <c r="E312" s="44"/>
      <c r="F312" s="43"/>
      <c r="G312" s="43"/>
      <c r="H312" s="45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>
      <c r="A313" s="43"/>
      <c r="B313" s="43"/>
      <c r="C313" s="43"/>
      <c r="D313" s="43"/>
      <c r="E313" s="44"/>
      <c r="F313" s="43"/>
      <c r="G313" s="43"/>
      <c r="H313" s="45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>
      <c r="A314" s="43"/>
      <c r="B314" s="43"/>
      <c r="C314" s="43"/>
      <c r="D314" s="43"/>
      <c r="E314" s="44"/>
      <c r="F314" s="43"/>
      <c r="G314" s="43"/>
      <c r="H314" s="45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>
      <c r="A315" s="43"/>
      <c r="B315" s="43"/>
      <c r="C315" s="43"/>
      <c r="D315" s="43"/>
      <c r="E315" s="44"/>
      <c r="F315" s="43"/>
      <c r="G315" s="43"/>
      <c r="H315" s="45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>
      <c r="A316" s="43"/>
      <c r="B316" s="43"/>
      <c r="C316" s="43"/>
      <c r="D316" s="43"/>
      <c r="E316" s="44"/>
      <c r="F316" s="43"/>
      <c r="G316" s="43"/>
      <c r="H316" s="45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>
      <c r="A317" s="43"/>
      <c r="B317" s="43"/>
      <c r="C317" s="43"/>
      <c r="D317" s="43"/>
      <c r="E317" s="44"/>
      <c r="F317" s="43"/>
      <c r="G317" s="43"/>
      <c r="H317" s="45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>
      <c r="A318" s="43"/>
      <c r="B318" s="43"/>
      <c r="C318" s="43"/>
      <c r="D318" s="43"/>
      <c r="E318" s="44"/>
      <c r="F318" s="43"/>
      <c r="G318" s="43"/>
      <c r="H318" s="45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>
      <c r="A319" s="43"/>
      <c r="B319" s="43"/>
      <c r="C319" s="43"/>
      <c r="D319" s="43"/>
      <c r="E319" s="44"/>
      <c r="F319" s="43"/>
      <c r="G319" s="43"/>
      <c r="H319" s="45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>
      <c r="A320" s="43"/>
      <c r="B320" s="43"/>
      <c r="C320" s="43"/>
      <c r="D320" s="43"/>
      <c r="E320" s="44"/>
      <c r="F320" s="43"/>
      <c r="G320" s="43"/>
      <c r="H320" s="45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>
      <c r="A321" s="43"/>
      <c r="B321" s="43"/>
      <c r="C321" s="43"/>
      <c r="D321" s="43"/>
      <c r="E321" s="44"/>
      <c r="F321" s="43"/>
      <c r="G321" s="43"/>
      <c r="H321" s="45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>
      <c r="A322" s="43"/>
      <c r="B322" s="43"/>
      <c r="C322" s="43"/>
      <c r="D322" s="43"/>
      <c r="E322" s="44"/>
      <c r="F322" s="43"/>
      <c r="G322" s="43"/>
      <c r="H322" s="45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>
      <c r="A323" s="43"/>
      <c r="B323" s="43"/>
      <c r="C323" s="43"/>
      <c r="D323" s="43"/>
      <c r="E323" s="44"/>
      <c r="F323" s="43"/>
      <c r="G323" s="43"/>
      <c r="H323" s="45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>
      <c r="A324" s="43"/>
      <c r="B324" s="43"/>
      <c r="C324" s="43"/>
      <c r="D324" s="43"/>
      <c r="E324" s="44"/>
      <c r="F324" s="43"/>
      <c r="G324" s="43"/>
      <c r="H324" s="45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>
      <c r="A325" s="43"/>
      <c r="B325" s="43"/>
      <c r="C325" s="43"/>
      <c r="D325" s="43"/>
      <c r="E325" s="44"/>
      <c r="F325" s="43"/>
      <c r="G325" s="43"/>
      <c r="H325" s="45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>
      <c r="A326" s="43"/>
      <c r="B326" s="43"/>
      <c r="C326" s="43"/>
      <c r="D326" s="43"/>
      <c r="E326" s="44"/>
      <c r="F326" s="43"/>
      <c r="G326" s="43"/>
      <c r="H326" s="45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>
      <c r="A327" s="43"/>
      <c r="B327" s="43"/>
      <c r="C327" s="43"/>
      <c r="D327" s="43"/>
      <c r="E327" s="44"/>
      <c r="F327" s="43"/>
      <c r="G327" s="43"/>
      <c r="H327" s="45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>
      <c r="A328" s="43"/>
      <c r="B328" s="43"/>
      <c r="C328" s="43"/>
      <c r="D328" s="43"/>
      <c r="E328" s="44"/>
      <c r="F328" s="43"/>
      <c r="G328" s="43"/>
      <c r="H328" s="45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>
      <c r="A329" s="43"/>
      <c r="B329" s="43"/>
      <c r="C329" s="43"/>
      <c r="D329" s="43"/>
      <c r="E329" s="44"/>
      <c r="F329" s="43"/>
      <c r="G329" s="43"/>
      <c r="H329" s="45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>
      <c r="A330" s="43"/>
      <c r="B330" s="43"/>
      <c r="C330" s="43"/>
      <c r="D330" s="43"/>
      <c r="E330" s="44"/>
      <c r="F330" s="43"/>
      <c r="G330" s="43"/>
      <c r="H330" s="45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>
      <c r="A331" s="43"/>
      <c r="B331" s="43"/>
      <c r="C331" s="43"/>
      <c r="D331" s="43"/>
      <c r="E331" s="44"/>
      <c r="F331" s="43"/>
      <c r="G331" s="43"/>
      <c r="H331" s="45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>
      <c r="A332" s="43"/>
      <c r="B332" s="43"/>
      <c r="C332" s="43"/>
      <c r="D332" s="43"/>
      <c r="E332" s="44"/>
      <c r="F332" s="43"/>
      <c r="G332" s="43"/>
      <c r="H332" s="45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>
      <c r="A333" s="43"/>
      <c r="B333" s="43"/>
      <c r="C333" s="43"/>
      <c r="D333" s="43"/>
      <c r="E333" s="44"/>
      <c r="F333" s="43"/>
      <c r="G333" s="43"/>
      <c r="H333" s="45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>
      <c r="A334" s="43"/>
      <c r="B334" s="43"/>
      <c r="C334" s="43"/>
      <c r="D334" s="43"/>
      <c r="E334" s="44"/>
      <c r="F334" s="43"/>
      <c r="G334" s="43"/>
      <c r="H334" s="45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>
      <c r="A335" s="43"/>
      <c r="B335" s="43"/>
      <c r="C335" s="43"/>
      <c r="D335" s="43"/>
      <c r="E335" s="44"/>
      <c r="F335" s="43"/>
      <c r="G335" s="43"/>
      <c r="H335" s="45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>
      <c r="A336" s="43"/>
      <c r="B336" s="43"/>
      <c r="C336" s="43"/>
      <c r="D336" s="43"/>
      <c r="E336" s="44"/>
      <c r="F336" s="43"/>
      <c r="G336" s="43"/>
      <c r="H336" s="45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>
      <c r="A337" s="43"/>
      <c r="B337" s="43"/>
      <c r="C337" s="43"/>
      <c r="D337" s="43"/>
      <c r="E337" s="44"/>
      <c r="F337" s="43"/>
      <c r="G337" s="43"/>
      <c r="H337" s="45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>
      <c r="A338" s="43"/>
      <c r="B338" s="43"/>
      <c r="C338" s="43"/>
      <c r="D338" s="43"/>
      <c r="E338" s="44"/>
      <c r="F338" s="43"/>
      <c r="G338" s="43"/>
      <c r="H338" s="45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>
      <c r="A339" s="43"/>
      <c r="B339" s="43"/>
      <c r="C339" s="43"/>
      <c r="D339" s="43"/>
      <c r="E339" s="44"/>
      <c r="F339" s="43"/>
      <c r="G339" s="43"/>
      <c r="H339" s="45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>
      <c r="A340" s="43"/>
      <c r="B340" s="43"/>
      <c r="C340" s="43"/>
      <c r="D340" s="43"/>
      <c r="E340" s="44"/>
      <c r="F340" s="43"/>
      <c r="G340" s="43"/>
      <c r="H340" s="45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>
      <c r="A341" s="43"/>
      <c r="B341" s="43"/>
      <c r="C341" s="43"/>
      <c r="D341" s="43"/>
      <c r="E341" s="44"/>
      <c r="F341" s="43"/>
      <c r="G341" s="43"/>
      <c r="H341" s="45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>
      <c r="A342" s="43"/>
      <c r="B342" s="43"/>
      <c r="C342" s="43"/>
      <c r="D342" s="43"/>
      <c r="E342" s="44"/>
      <c r="F342" s="43"/>
      <c r="G342" s="43"/>
      <c r="H342" s="45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>
      <c r="A343" s="43"/>
      <c r="B343" s="43"/>
      <c r="C343" s="43"/>
      <c r="D343" s="43"/>
      <c r="E343" s="44"/>
      <c r="F343" s="43"/>
      <c r="G343" s="43"/>
      <c r="H343" s="45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>
      <c r="A344" s="43"/>
      <c r="B344" s="43"/>
      <c r="C344" s="43"/>
      <c r="D344" s="43"/>
      <c r="E344" s="44"/>
      <c r="F344" s="43"/>
      <c r="G344" s="43"/>
      <c r="H344" s="45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>
      <c r="A345" s="43"/>
      <c r="B345" s="43"/>
      <c r="C345" s="43"/>
      <c r="D345" s="43"/>
      <c r="E345" s="44"/>
      <c r="F345" s="43"/>
      <c r="G345" s="43"/>
      <c r="H345" s="45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>
      <c r="A346" s="43"/>
      <c r="B346" s="43"/>
      <c r="C346" s="43"/>
      <c r="D346" s="43"/>
      <c r="E346" s="44"/>
      <c r="F346" s="43"/>
      <c r="G346" s="43"/>
      <c r="H346" s="45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>
      <c r="A347" s="43"/>
      <c r="B347" s="43"/>
      <c r="C347" s="43"/>
      <c r="D347" s="43"/>
      <c r="E347" s="44"/>
      <c r="F347" s="43"/>
      <c r="G347" s="43"/>
      <c r="H347" s="45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>
      <c r="A348" s="43"/>
      <c r="B348" s="43"/>
      <c r="C348" s="43"/>
      <c r="D348" s="43"/>
      <c r="E348" s="44"/>
      <c r="F348" s="43"/>
      <c r="G348" s="43"/>
      <c r="H348" s="45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>
      <c r="A349" s="43"/>
      <c r="B349" s="43"/>
      <c r="C349" s="43"/>
      <c r="D349" s="43"/>
      <c r="E349" s="44"/>
      <c r="F349" s="43"/>
      <c r="G349" s="43"/>
      <c r="H349" s="45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>
      <c r="A350" s="43"/>
      <c r="B350" s="43"/>
      <c r="C350" s="43"/>
      <c r="D350" s="43"/>
      <c r="E350" s="44"/>
      <c r="F350" s="43"/>
      <c r="G350" s="43"/>
      <c r="H350" s="45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>
      <c r="A351" s="43"/>
      <c r="B351" s="43"/>
      <c r="C351" s="43"/>
      <c r="D351" s="43"/>
      <c r="E351" s="44"/>
      <c r="F351" s="43"/>
      <c r="G351" s="43"/>
      <c r="H351" s="45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>
      <c r="A352" s="43"/>
      <c r="B352" s="43"/>
      <c r="C352" s="43"/>
      <c r="D352" s="43"/>
      <c r="E352" s="44"/>
      <c r="F352" s="43"/>
      <c r="G352" s="43"/>
      <c r="H352" s="45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>
      <c r="A353" s="43"/>
      <c r="B353" s="43"/>
      <c r="C353" s="43"/>
      <c r="D353" s="43"/>
      <c r="E353" s="44"/>
      <c r="F353" s="43"/>
      <c r="G353" s="43"/>
      <c r="H353" s="45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>
      <c r="A354" s="43"/>
      <c r="B354" s="43"/>
      <c r="C354" s="43"/>
      <c r="D354" s="43"/>
      <c r="E354" s="44"/>
      <c r="F354" s="43"/>
      <c r="G354" s="43"/>
      <c r="H354" s="45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>
      <c r="A355" s="43"/>
      <c r="B355" s="43"/>
      <c r="C355" s="43"/>
      <c r="D355" s="43"/>
      <c r="E355" s="44"/>
      <c r="F355" s="43"/>
      <c r="G355" s="43"/>
      <c r="H355" s="45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>
      <c r="A356" s="43"/>
      <c r="B356" s="43"/>
      <c r="C356" s="43"/>
      <c r="D356" s="43"/>
      <c r="E356" s="44"/>
      <c r="F356" s="43"/>
      <c r="G356" s="43"/>
      <c r="H356" s="45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>
      <c r="A357" s="43"/>
      <c r="B357" s="43"/>
      <c r="C357" s="43"/>
      <c r="D357" s="43"/>
      <c r="E357" s="44"/>
      <c r="F357" s="43"/>
      <c r="G357" s="43"/>
      <c r="H357" s="45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>
      <c r="A358" s="43"/>
      <c r="B358" s="43"/>
      <c r="C358" s="43"/>
      <c r="D358" s="43"/>
      <c r="E358" s="44"/>
      <c r="F358" s="43"/>
      <c r="G358" s="43"/>
      <c r="H358" s="45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>
      <c r="A359" s="43"/>
      <c r="B359" s="43"/>
      <c r="C359" s="43"/>
      <c r="D359" s="43"/>
      <c r="E359" s="44"/>
      <c r="F359" s="43"/>
      <c r="G359" s="43"/>
      <c r="H359" s="45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>
      <c r="A360" s="43"/>
      <c r="B360" s="43"/>
      <c r="C360" s="43"/>
      <c r="D360" s="43"/>
      <c r="E360" s="44"/>
      <c r="F360" s="43"/>
      <c r="G360" s="43"/>
      <c r="H360" s="45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>
      <c r="A361" s="43"/>
      <c r="B361" s="43"/>
      <c r="C361" s="43"/>
      <c r="D361" s="43"/>
      <c r="E361" s="44"/>
      <c r="F361" s="43"/>
      <c r="G361" s="43"/>
      <c r="H361" s="45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>
      <c r="A362" s="43"/>
      <c r="B362" s="43"/>
      <c r="C362" s="43"/>
      <c r="D362" s="43"/>
      <c r="E362" s="44"/>
      <c r="F362" s="43"/>
      <c r="G362" s="43"/>
      <c r="H362" s="45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>
      <c r="A363" s="43"/>
      <c r="B363" s="43"/>
      <c r="C363" s="43"/>
      <c r="D363" s="43"/>
      <c r="E363" s="44"/>
      <c r="F363" s="43"/>
      <c r="G363" s="43"/>
      <c r="H363" s="45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>
      <c r="A364" s="43"/>
      <c r="B364" s="43"/>
      <c r="C364" s="43"/>
      <c r="D364" s="43"/>
      <c r="E364" s="44"/>
      <c r="F364" s="43"/>
      <c r="G364" s="43"/>
      <c r="H364" s="45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>
      <c r="A365" s="43"/>
      <c r="B365" s="43"/>
      <c r="C365" s="43"/>
      <c r="D365" s="43"/>
      <c r="E365" s="44"/>
      <c r="F365" s="43"/>
      <c r="G365" s="43"/>
      <c r="H365" s="45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>
      <c r="A366" s="43"/>
      <c r="B366" s="43"/>
      <c r="C366" s="43"/>
      <c r="D366" s="43"/>
      <c r="E366" s="44"/>
      <c r="F366" s="43"/>
      <c r="G366" s="43"/>
      <c r="H366" s="45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>
      <c r="A367" s="43"/>
      <c r="B367" s="43"/>
      <c r="C367" s="43"/>
      <c r="D367" s="43"/>
      <c r="E367" s="44"/>
      <c r="F367" s="43"/>
      <c r="G367" s="43"/>
      <c r="H367" s="45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>
      <c r="A368" s="43"/>
      <c r="B368" s="43"/>
      <c r="C368" s="43"/>
      <c r="D368" s="43"/>
      <c r="E368" s="44"/>
      <c r="F368" s="43"/>
      <c r="G368" s="43"/>
      <c r="H368" s="45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>
      <c r="A369" s="43"/>
      <c r="B369" s="43"/>
      <c r="C369" s="43"/>
      <c r="D369" s="43"/>
      <c r="E369" s="44"/>
      <c r="F369" s="43"/>
      <c r="G369" s="43"/>
      <c r="H369" s="45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>
      <c r="A370" s="43"/>
      <c r="B370" s="43"/>
      <c r="C370" s="43"/>
      <c r="D370" s="43"/>
      <c r="E370" s="44"/>
      <c r="F370" s="43"/>
      <c r="G370" s="43"/>
      <c r="H370" s="45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>
      <c r="A371" s="43"/>
      <c r="B371" s="43"/>
      <c r="C371" s="43"/>
      <c r="D371" s="43"/>
      <c r="E371" s="44"/>
      <c r="F371" s="43"/>
      <c r="G371" s="43"/>
      <c r="H371" s="45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>
      <c r="A372" s="43"/>
      <c r="B372" s="43"/>
      <c r="C372" s="43"/>
      <c r="D372" s="43"/>
      <c r="E372" s="44"/>
      <c r="F372" s="43"/>
      <c r="G372" s="43"/>
      <c r="H372" s="45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>
      <c r="A373" s="43"/>
      <c r="B373" s="43"/>
      <c r="C373" s="43"/>
      <c r="D373" s="43"/>
      <c r="E373" s="44"/>
      <c r="F373" s="43"/>
      <c r="G373" s="43"/>
      <c r="H373" s="45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>
      <c r="A374" s="43"/>
      <c r="B374" s="43"/>
      <c r="C374" s="43"/>
      <c r="D374" s="43"/>
      <c r="E374" s="44"/>
      <c r="F374" s="43"/>
      <c r="G374" s="43"/>
      <c r="H374" s="45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>
      <c r="A375" s="43"/>
      <c r="B375" s="43"/>
      <c r="C375" s="43"/>
      <c r="D375" s="43"/>
      <c r="E375" s="44"/>
      <c r="F375" s="43"/>
      <c r="G375" s="43"/>
      <c r="H375" s="45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>
      <c r="A376" s="43"/>
      <c r="B376" s="43"/>
      <c r="C376" s="43"/>
      <c r="D376" s="43"/>
      <c r="E376" s="44"/>
      <c r="F376" s="43"/>
      <c r="G376" s="43"/>
      <c r="H376" s="45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>
      <c r="A377" s="43"/>
      <c r="B377" s="43"/>
      <c r="C377" s="43"/>
      <c r="D377" s="43"/>
      <c r="E377" s="44"/>
      <c r="F377" s="43"/>
      <c r="G377" s="43"/>
      <c r="H377" s="45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>
      <c r="A378" s="43"/>
      <c r="B378" s="43"/>
      <c r="C378" s="43"/>
      <c r="D378" s="43"/>
      <c r="E378" s="44"/>
      <c r="F378" s="43"/>
      <c r="G378" s="43"/>
      <c r="H378" s="45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>
      <c r="A379" s="43"/>
      <c r="B379" s="43"/>
      <c r="C379" s="43"/>
      <c r="D379" s="43"/>
      <c r="E379" s="44"/>
      <c r="F379" s="43"/>
      <c r="G379" s="43"/>
      <c r="H379" s="45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>
      <c r="A380" s="43"/>
      <c r="B380" s="43"/>
      <c r="C380" s="43"/>
      <c r="D380" s="43"/>
      <c r="E380" s="44"/>
      <c r="F380" s="43"/>
      <c r="G380" s="43"/>
      <c r="H380" s="45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>
      <c r="A381" s="43"/>
      <c r="B381" s="43"/>
      <c r="C381" s="43"/>
      <c r="D381" s="43"/>
      <c r="E381" s="44"/>
      <c r="F381" s="43"/>
      <c r="G381" s="43"/>
      <c r="H381" s="45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>
      <c r="A382" s="43"/>
      <c r="B382" s="43"/>
      <c r="C382" s="43"/>
      <c r="D382" s="43"/>
      <c r="E382" s="44"/>
      <c r="F382" s="43"/>
      <c r="G382" s="43"/>
      <c r="H382" s="45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>
      <c r="A383" s="43"/>
      <c r="B383" s="43"/>
      <c r="C383" s="43"/>
      <c r="D383" s="43"/>
      <c r="E383" s="44"/>
      <c r="F383" s="43"/>
      <c r="G383" s="43"/>
      <c r="H383" s="45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>
      <c r="A384" s="43"/>
      <c r="B384" s="43"/>
      <c r="C384" s="43"/>
      <c r="D384" s="43"/>
      <c r="E384" s="44"/>
      <c r="F384" s="43"/>
      <c r="G384" s="43"/>
      <c r="H384" s="45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>
      <c r="A385" s="43"/>
      <c r="B385" s="43"/>
      <c r="C385" s="43"/>
      <c r="D385" s="43"/>
      <c r="E385" s="44"/>
      <c r="F385" s="43"/>
      <c r="G385" s="43"/>
      <c r="H385" s="45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>
      <c r="A386" s="43"/>
      <c r="B386" s="43"/>
      <c r="C386" s="43"/>
      <c r="D386" s="43"/>
      <c r="E386" s="44"/>
      <c r="F386" s="43"/>
      <c r="G386" s="43"/>
      <c r="H386" s="45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>
      <c r="A387" s="43"/>
      <c r="B387" s="43"/>
      <c r="C387" s="43"/>
      <c r="D387" s="43"/>
      <c r="E387" s="44"/>
      <c r="F387" s="43"/>
      <c r="G387" s="43"/>
      <c r="H387" s="45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>
      <c r="A388" s="43"/>
      <c r="B388" s="43"/>
      <c r="C388" s="43"/>
      <c r="D388" s="43"/>
      <c r="E388" s="44"/>
      <c r="F388" s="43"/>
      <c r="G388" s="43"/>
      <c r="H388" s="45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>
      <c r="A389" s="43"/>
      <c r="B389" s="43"/>
      <c r="C389" s="43"/>
      <c r="D389" s="43"/>
      <c r="E389" s="44"/>
      <c r="F389" s="43"/>
      <c r="G389" s="43"/>
      <c r="H389" s="45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>
      <c r="A390" s="43"/>
      <c r="B390" s="43"/>
      <c r="C390" s="43"/>
      <c r="D390" s="43"/>
      <c r="E390" s="44"/>
      <c r="F390" s="43"/>
      <c r="G390" s="43"/>
      <c r="H390" s="45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>
      <c r="A391" s="43"/>
      <c r="B391" s="43"/>
      <c r="C391" s="43"/>
      <c r="D391" s="43"/>
      <c r="E391" s="44"/>
      <c r="F391" s="43"/>
      <c r="G391" s="43"/>
      <c r="H391" s="45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>
      <c r="A392" s="43"/>
      <c r="B392" s="43"/>
      <c r="C392" s="43"/>
      <c r="D392" s="43"/>
      <c r="E392" s="44"/>
      <c r="F392" s="43"/>
      <c r="G392" s="43"/>
      <c r="H392" s="45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>
      <c r="A393" s="43"/>
      <c r="B393" s="43"/>
      <c r="C393" s="43"/>
      <c r="D393" s="43"/>
      <c r="E393" s="44"/>
      <c r="F393" s="43"/>
      <c r="G393" s="43"/>
      <c r="H393" s="45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>
      <c r="A394" s="43"/>
      <c r="B394" s="43"/>
      <c r="C394" s="43"/>
      <c r="D394" s="43"/>
      <c r="E394" s="44"/>
      <c r="F394" s="43"/>
      <c r="G394" s="43"/>
      <c r="H394" s="45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>
      <c r="A395" s="43"/>
      <c r="B395" s="43"/>
      <c r="C395" s="43"/>
      <c r="D395" s="43"/>
      <c r="E395" s="44"/>
      <c r="F395" s="43"/>
      <c r="G395" s="43"/>
      <c r="H395" s="45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>
      <c r="A396" s="43"/>
      <c r="B396" s="43"/>
      <c r="C396" s="43"/>
      <c r="D396" s="43"/>
      <c r="E396" s="44"/>
      <c r="F396" s="43"/>
      <c r="G396" s="43"/>
      <c r="H396" s="45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>
      <c r="A397" s="43"/>
      <c r="B397" s="43"/>
      <c r="C397" s="43"/>
      <c r="D397" s="43"/>
      <c r="E397" s="44"/>
      <c r="F397" s="43"/>
      <c r="G397" s="43"/>
      <c r="H397" s="45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>
      <c r="A398" s="43"/>
      <c r="B398" s="43"/>
      <c r="C398" s="43"/>
      <c r="D398" s="43"/>
      <c r="E398" s="44"/>
      <c r="F398" s="43"/>
      <c r="G398" s="43"/>
      <c r="H398" s="45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>
      <c r="A399" s="43"/>
      <c r="B399" s="43"/>
      <c r="C399" s="43"/>
      <c r="D399" s="43"/>
      <c r="E399" s="44"/>
      <c r="F399" s="43"/>
      <c r="G399" s="43"/>
      <c r="H399" s="45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>
      <c r="A400" s="43"/>
      <c r="B400" s="43"/>
      <c r="C400" s="43"/>
      <c r="D400" s="43"/>
      <c r="E400" s="44"/>
      <c r="F400" s="43"/>
      <c r="G400" s="43"/>
      <c r="H400" s="45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>
      <c r="A401" s="43"/>
      <c r="B401" s="43"/>
      <c r="C401" s="43"/>
      <c r="D401" s="43"/>
      <c r="E401" s="44"/>
      <c r="F401" s="43"/>
      <c r="G401" s="43"/>
      <c r="H401" s="45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>
      <c r="A402" s="43"/>
      <c r="B402" s="43"/>
      <c r="C402" s="43"/>
      <c r="D402" s="43"/>
      <c r="E402" s="44"/>
      <c r="F402" s="43"/>
      <c r="G402" s="43"/>
      <c r="H402" s="45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>
      <c r="A403" s="43"/>
      <c r="B403" s="43"/>
      <c r="C403" s="43"/>
      <c r="D403" s="43"/>
      <c r="E403" s="44"/>
      <c r="F403" s="43"/>
      <c r="G403" s="43"/>
      <c r="H403" s="45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>
      <c r="A404" s="43"/>
      <c r="B404" s="43"/>
      <c r="C404" s="43"/>
      <c r="D404" s="43"/>
      <c r="E404" s="44"/>
      <c r="F404" s="43"/>
      <c r="G404" s="43"/>
      <c r="H404" s="45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>
      <c r="A405" s="43"/>
      <c r="B405" s="43"/>
      <c r="C405" s="43"/>
      <c r="D405" s="43"/>
      <c r="E405" s="44"/>
      <c r="F405" s="43"/>
      <c r="G405" s="43"/>
      <c r="H405" s="45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>
      <c r="A406" s="43"/>
      <c r="B406" s="43"/>
      <c r="C406" s="43"/>
      <c r="D406" s="43"/>
      <c r="E406" s="44"/>
      <c r="F406" s="43"/>
      <c r="G406" s="43"/>
      <c r="H406" s="45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>
      <c r="A407" s="40"/>
      <c r="B407" s="40"/>
      <c r="C407" s="40"/>
      <c r="D407" s="40"/>
      <c r="E407" s="39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>
      <c r="A408" s="40"/>
      <c r="B408" s="40"/>
      <c r="C408" s="40"/>
      <c r="D408" s="40"/>
      <c r="E408" s="39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>
      <c r="A409" s="40"/>
      <c r="B409" s="40"/>
      <c r="C409" s="40"/>
      <c r="D409" s="40"/>
      <c r="E409" s="39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>
      <c r="A410" s="40"/>
      <c r="B410" s="40"/>
      <c r="C410" s="40"/>
      <c r="D410" s="40"/>
      <c r="E410" s="39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>
      <c r="A411" s="40"/>
      <c r="B411" s="40"/>
      <c r="C411" s="40"/>
      <c r="D411" s="40"/>
      <c r="E411" s="39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>
      <c r="A412" s="40"/>
      <c r="B412" s="40"/>
      <c r="C412" s="40"/>
      <c r="D412" s="40"/>
      <c r="E412" s="39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>
      <c r="A413" s="40"/>
      <c r="B413" s="40"/>
      <c r="C413" s="40"/>
      <c r="D413" s="40"/>
      <c r="E413" s="39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>
      <c r="A414" s="40"/>
      <c r="B414" s="40"/>
      <c r="C414" s="40"/>
      <c r="D414" s="40"/>
      <c r="E414" s="39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>
      <c r="A415" s="40"/>
      <c r="B415" s="40"/>
      <c r="C415" s="40"/>
      <c r="D415" s="40"/>
      <c r="E415" s="39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>
      <c r="A416" s="40"/>
      <c r="B416" s="40"/>
      <c r="C416" s="40"/>
      <c r="D416" s="40"/>
      <c r="E416" s="39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>
      <c r="A417" s="40"/>
      <c r="B417" s="40"/>
      <c r="C417" s="40"/>
      <c r="D417" s="40"/>
      <c r="E417" s="39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>
      <c r="A418" s="40"/>
      <c r="B418" s="40"/>
      <c r="C418" s="40"/>
      <c r="D418" s="40"/>
      <c r="E418" s="39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>
      <c r="A419" s="40"/>
      <c r="B419" s="40"/>
      <c r="C419" s="40"/>
      <c r="D419" s="40"/>
      <c r="E419" s="39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>
      <c r="A420" s="40"/>
      <c r="B420" s="40"/>
      <c r="C420" s="40"/>
      <c r="D420" s="40"/>
      <c r="E420" s="39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>
      <c r="A421" s="40"/>
      <c r="B421" s="40"/>
      <c r="C421" s="40"/>
      <c r="D421" s="40"/>
      <c r="E421" s="39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>
      <c r="A422" s="40"/>
      <c r="B422" s="40"/>
      <c r="C422" s="40"/>
      <c r="D422" s="40"/>
      <c r="E422" s="39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>
      <c r="A423" s="40"/>
      <c r="B423" s="40"/>
      <c r="C423" s="40"/>
      <c r="D423" s="40"/>
      <c r="E423" s="39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>
      <c r="A424" s="40"/>
      <c r="B424" s="40"/>
      <c r="C424" s="40"/>
      <c r="D424" s="40"/>
      <c r="E424" s="39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>
      <c r="A425" s="40"/>
      <c r="B425" s="40"/>
      <c r="C425" s="40"/>
      <c r="D425" s="40"/>
      <c r="E425" s="39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>
      <c r="A426" s="40"/>
      <c r="B426" s="40"/>
      <c r="C426" s="40"/>
      <c r="D426" s="40"/>
      <c r="E426" s="39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>
      <c r="A427" s="40"/>
      <c r="B427" s="40"/>
      <c r="C427" s="40"/>
      <c r="D427" s="40"/>
      <c r="E427" s="39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>
      <c r="A428" s="40"/>
      <c r="B428" s="40"/>
      <c r="C428" s="40"/>
      <c r="D428" s="40"/>
      <c r="E428" s="39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>
      <c r="A429" s="40"/>
      <c r="B429" s="40"/>
      <c r="C429" s="40"/>
      <c r="D429" s="40"/>
      <c r="E429" s="39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>
      <c r="A430" s="40"/>
      <c r="B430" s="40"/>
      <c r="C430" s="40"/>
      <c r="D430" s="40"/>
      <c r="E430" s="39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>
      <c r="A431" s="40"/>
      <c r="B431" s="40"/>
      <c r="C431" s="40"/>
      <c r="D431" s="40"/>
      <c r="E431" s="39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>
      <c r="A432" s="40"/>
      <c r="B432" s="40"/>
      <c r="C432" s="40"/>
      <c r="D432" s="40"/>
      <c r="E432" s="39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>
      <c r="A433" s="40"/>
      <c r="B433" s="40"/>
      <c r="C433" s="40"/>
      <c r="D433" s="40"/>
      <c r="E433" s="39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>
      <c r="A434" s="40"/>
      <c r="B434" s="40"/>
      <c r="C434" s="40"/>
      <c r="D434" s="40"/>
      <c r="E434" s="39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>
      <c r="A435" s="40"/>
      <c r="B435" s="40"/>
      <c r="C435" s="40"/>
      <c r="D435" s="40"/>
      <c r="E435" s="39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>
      <c r="A436" s="40"/>
      <c r="B436" s="40"/>
      <c r="C436" s="40"/>
      <c r="D436" s="40"/>
      <c r="E436" s="39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>
      <c r="A437" s="40"/>
      <c r="B437" s="40"/>
      <c r="C437" s="40"/>
      <c r="D437" s="40"/>
      <c r="E437" s="39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>
      <c r="A438" s="40"/>
      <c r="B438" s="40"/>
      <c r="C438" s="40"/>
      <c r="D438" s="40"/>
      <c r="E438" s="39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>
      <c r="A439" s="40"/>
      <c r="B439" s="40"/>
      <c r="C439" s="40"/>
      <c r="D439" s="40"/>
      <c r="E439" s="39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>
      <c r="A440" s="40"/>
      <c r="B440" s="40"/>
      <c r="C440" s="40"/>
      <c r="D440" s="40"/>
      <c r="E440" s="39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>
      <c r="A441" s="40"/>
      <c r="B441" s="40"/>
      <c r="C441" s="40"/>
      <c r="D441" s="40"/>
      <c r="E441" s="39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>
      <c r="A442" s="40"/>
      <c r="B442" s="40"/>
      <c r="C442" s="40"/>
      <c r="D442" s="40"/>
      <c r="E442" s="39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>
      <c r="A443" s="40"/>
      <c r="B443" s="40"/>
      <c r="C443" s="40"/>
      <c r="D443" s="40"/>
      <c r="E443" s="39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>
      <c r="A444" s="40"/>
      <c r="B444" s="40"/>
      <c r="C444" s="40"/>
      <c r="D444" s="40"/>
      <c r="E444" s="39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>
      <c r="A445" s="40"/>
      <c r="B445" s="40"/>
      <c r="C445" s="40"/>
      <c r="D445" s="40"/>
      <c r="E445" s="39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>
      <c r="A446" s="40"/>
      <c r="B446" s="40"/>
      <c r="C446" s="40"/>
      <c r="D446" s="40"/>
      <c r="E446" s="39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>
      <c r="A447" s="40"/>
      <c r="B447" s="40"/>
      <c r="C447" s="40"/>
      <c r="D447" s="40"/>
      <c r="E447" s="39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>
      <c r="A448" s="40"/>
      <c r="B448" s="40"/>
      <c r="C448" s="40"/>
      <c r="D448" s="40"/>
      <c r="E448" s="39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>
      <c r="A449" s="40"/>
      <c r="B449" s="40"/>
      <c r="C449" s="40"/>
      <c r="D449" s="40"/>
      <c r="E449" s="39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>
      <c r="A450" s="40"/>
      <c r="B450" s="40"/>
      <c r="C450" s="40"/>
      <c r="D450" s="40"/>
      <c r="E450" s="39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>
      <c r="A451" s="40"/>
      <c r="B451" s="40"/>
      <c r="C451" s="40"/>
      <c r="D451" s="40"/>
      <c r="E451" s="39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>
      <c r="A452" s="40"/>
      <c r="B452" s="40"/>
      <c r="C452" s="40"/>
      <c r="D452" s="40"/>
      <c r="E452" s="39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>
      <c r="A453" s="40"/>
      <c r="B453" s="40"/>
      <c r="C453" s="40"/>
      <c r="D453" s="40"/>
      <c r="E453" s="39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>
      <c r="A454" s="40"/>
      <c r="B454" s="40"/>
      <c r="C454" s="40"/>
      <c r="D454" s="40"/>
      <c r="E454" s="39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>
      <c r="A455" s="40"/>
      <c r="B455" s="40"/>
      <c r="C455" s="40"/>
      <c r="D455" s="40"/>
      <c r="E455" s="39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>
      <c r="A456" s="40"/>
      <c r="B456" s="40"/>
      <c r="C456" s="40"/>
      <c r="D456" s="40"/>
      <c r="E456" s="39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>
      <c r="A457" s="40"/>
      <c r="B457" s="40"/>
      <c r="C457" s="40"/>
      <c r="D457" s="40"/>
      <c r="E457" s="39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>
      <c r="A458" s="40"/>
      <c r="B458" s="40"/>
      <c r="C458" s="40"/>
      <c r="D458" s="40"/>
      <c r="E458" s="39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>
      <c r="A459" s="40"/>
      <c r="B459" s="40"/>
      <c r="C459" s="40"/>
      <c r="D459" s="40"/>
      <c r="E459" s="39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>
      <c r="A460" s="40"/>
      <c r="B460" s="40"/>
      <c r="C460" s="40"/>
      <c r="D460" s="40"/>
      <c r="E460" s="39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>
      <c r="A461" s="40"/>
      <c r="B461" s="40"/>
      <c r="C461" s="40"/>
      <c r="D461" s="40"/>
      <c r="E461" s="39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>
      <c r="A462" s="40"/>
      <c r="B462" s="40"/>
      <c r="C462" s="40"/>
      <c r="D462" s="40"/>
      <c r="E462" s="39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>
      <c r="A463" s="40"/>
      <c r="B463" s="40"/>
      <c r="C463" s="40"/>
      <c r="D463" s="40"/>
      <c r="E463" s="39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>
      <c r="A464" s="40"/>
      <c r="B464" s="40"/>
      <c r="C464" s="40"/>
      <c r="D464" s="40"/>
      <c r="E464" s="39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>
      <c r="A465" s="40"/>
      <c r="B465" s="40"/>
      <c r="C465" s="40"/>
      <c r="D465" s="40"/>
      <c r="E465" s="39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>
      <c r="A466" s="40"/>
      <c r="B466" s="40"/>
      <c r="C466" s="40"/>
      <c r="D466" s="40"/>
      <c r="E466" s="39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>
      <c r="A467" s="40"/>
      <c r="B467" s="40"/>
      <c r="C467" s="40"/>
      <c r="D467" s="40"/>
      <c r="E467" s="39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>
      <c r="A468" s="40"/>
      <c r="B468" s="40"/>
      <c r="C468" s="40"/>
      <c r="D468" s="40"/>
      <c r="E468" s="39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>
      <c r="A469" s="40"/>
      <c r="B469" s="40"/>
      <c r="C469" s="40"/>
      <c r="D469" s="40"/>
      <c r="E469" s="39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>
      <c r="A470" s="40"/>
      <c r="B470" s="40"/>
      <c r="C470" s="40"/>
      <c r="D470" s="40"/>
      <c r="E470" s="39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>
      <c r="A471" s="40"/>
      <c r="B471" s="40"/>
      <c r="C471" s="40"/>
      <c r="D471" s="40"/>
      <c r="E471" s="39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>
      <c r="A472" s="40"/>
      <c r="B472" s="40"/>
      <c r="C472" s="40"/>
      <c r="D472" s="40"/>
      <c r="E472" s="39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>
      <c r="A473" s="40"/>
      <c r="B473" s="40"/>
      <c r="C473" s="40"/>
      <c r="D473" s="40"/>
      <c r="E473" s="39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>
      <c r="A474" s="40"/>
      <c r="B474" s="40"/>
      <c r="C474" s="40"/>
      <c r="D474" s="40"/>
      <c r="E474" s="39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>
      <c r="A475" s="40"/>
      <c r="B475" s="40"/>
      <c r="C475" s="40"/>
      <c r="D475" s="40"/>
      <c r="E475" s="39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>
      <c r="A476" s="40"/>
      <c r="B476" s="40"/>
      <c r="C476" s="40"/>
      <c r="D476" s="40"/>
      <c r="E476" s="39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>
      <c r="A477" s="40"/>
      <c r="B477" s="40"/>
      <c r="C477" s="40"/>
      <c r="D477" s="40"/>
      <c r="E477" s="39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>
      <c r="A478" s="40"/>
      <c r="B478" s="40"/>
      <c r="C478" s="40"/>
      <c r="D478" s="40"/>
      <c r="E478" s="39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>
      <c r="A479" s="40"/>
      <c r="B479" s="40"/>
      <c r="C479" s="40"/>
      <c r="D479" s="40"/>
      <c r="E479" s="39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>
      <c r="A480" s="40"/>
      <c r="B480" s="40"/>
      <c r="C480" s="40"/>
      <c r="D480" s="40"/>
      <c r="E480" s="39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>
      <c r="A481" s="40"/>
      <c r="B481" s="40"/>
      <c r="C481" s="40"/>
      <c r="D481" s="40"/>
      <c r="E481" s="39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>
      <c r="A482" s="40"/>
      <c r="B482" s="40"/>
      <c r="C482" s="40"/>
      <c r="D482" s="40"/>
      <c r="E482" s="39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>
      <c r="A483" s="40"/>
      <c r="B483" s="40"/>
      <c r="C483" s="40"/>
      <c r="D483" s="40"/>
      <c r="E483" s="39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>
      <c r="A484" s="40"/>
      <c r="B484" s="40"/>
      <c r="C484" s="40"/>
      <c r="D484" s="40"/>
      <c r="E484" s="39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>
      <c r="A485" s="40"/>
      <c r="B485" s="40"/>
      <c r="C485" s="40"/>
      <c r="D485" s="40"/>
      <c r="E485" s="39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>
      <c r="A486" s="40"/>
      <c r="B486" s="40"/>
      <c r="C486" s="40"/>
      <c r="D486" s="40"/>
      <c r="E486" s="39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>
      <c r="A487" s="40"/>
      <c r="B487" s="40"/>
      <c r="C487" s="40"/>
      <c r="D487" s="40"/>
      <c r="E487" s="39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>
      <c r="A488" s="40"/>
      <c r="B488" s="40"/>
      <c r="C488" s="40"/>
      <c r="D488" s="40"/>
      <c r="E488" s="39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>
      <c r="A489" s="40"/>
      <c r="B489" s="40"/>
      <c r="C489" s="40"/>
      <c r="D489" s="40"/>
      <c r="E489" s="39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>
      <c r="A490" s="40"/>
      <c r="B490" s="40"/>
      <c r="C490" s="40"/>
      <c r="D490" s="40"/>
      <c r="E490" s="39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>
      <c r="A491" s="40"/>
      <c r="B491" s="40"/>
      <c r="C491" s="40"/>
      <c r="D491" s="40"/>
      <c r="E491" s="39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>
      <c r="A492" s="40"/>
      <c r="B492" s="40"/>
      <c r="C492" s="40"/>
      <c r="D492" s="40"/>
      <c r="E492" s="39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>
      <c r="A493" s="40"/>
      <c r="B493" s="40"/>
      <c r="C493" s="40"/>
      <c r="D493" s="40"/>
      <c r="E493" s="39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>
      <c r="A494" s="40"/>
      <c r="B494" s="40"/>
      <c r="C494" s="40"/>
      <c r="D494" s="40"/>
      <c r="E494" s="39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>
      <c r="A495" s="40"/>
      <c r="B495" s="40"/>
      <c r="C495" s="40"/>
      <c r="D495" s="40"/>
      <c r="E495" s="39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>
      <c r="A496" s="40"/>
      <c r="B496" s="40"/>
      <c r="C496" s="40"/>
      <c r="D496" s="40"/>
      <c r="E496" s="39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>
      <c r="A497" s="40"/>
      <c r="B497" s="40"/>
      <c r="C497" s="40"/>
      <c r="D497" s="40"/>
      <c r="E497" s="39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>
      <c r="A498" s="40"/>
      <c r="B498" s="40"/>
      <c r="C498" s="40"/>
      <c r="D498" s="40"/>
      <c r="E498" s="39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>
      <c r="A499" s="40"/>
      <c r="B499" s="40"/>
      <c r="C499" s="40"/>
      <c r="D499" s="40"/>
      <c r="E499" s="39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>
      <c r="A500" s="40"/>
      <c r="B500" s="40"/>
      <c r="C500" s="40"/>
      <c r="D500" s="40"/>
      <c r="E500" s="39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>
      <c r="A501" s="40"/>
      <c r="B501" s="40"/>
      <c r="C501" s="40"/>
      <c r="D501" s="40"/>
      <c r="E501" s="39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>
      <c r="A502" s="40"/>
      <c r="B502" s="40"/>
      <c r="C502" s="40"/>
      <c r="D502" s="40"/>
      <c r="E502" s="39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>
      <c r="A503" s="40"/>
      <c r="B503" s="40"/>
      <c r="C503" s="40"/>
      <c r="D503" s="40"/>
      <c r="E503" s="39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>
      <c r="A504" s="40"/>
      <c r="B504" s="40"/>
      <c r="C504" s="40"/>
      <c r="D504" s="40"/>
      <c r="E504" s="39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>
      <c r="A505" s="40"/>
      <c r="B505" s="40"/>
      <c r="C505" s="40"/>
      <c r="D505" s="40"/>
      <c r="E505" s="39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>
      <c r="A506" s="40"/>
      <c r="B506" s="40"/>
      <c r="C506" s="40"/>
      <c r="D506" s="40"/>
      <c r="E506" s="39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>
      <c r="A507" s="40"/>
      <c r="B507" s="40"/>
      <c r="C507" s="40"/>
      <c r="D507" s="40"/>
      <c r="E507" s="39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>
      <c r="A508" s="40"/>
      <c r="B508" s="40"/>
      <c r="C508" s="40"/>
      <c r="D508" s="40"/>
      <c r="E508" s="39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>
      <c r="A509" s="40"/>
      <c r="B509" s="40"/>
      <c r="C509" s="40"/>
      <c r="D509" s="40"/>
      <c r="E509" s="39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>
      <c r="A510" s="40"/>
      <c r="B510" s="40"/>
      <c r="C510" s="40"/>
      <c r="D510" s="40"/>
      <c r="E510" s="39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>
      <c r="A511" s="40"/>
      <c r="B511" s="40"/>
      <c r="C511" s="40"/>
      <c r="D511" s="40"/>
      <c r="E511" s="39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>
      <c r="A512" s="40"/>
      <c r="B512" s="40"/>
      <c r="C512" s="40"/>
      <c r="D512" s="40"/>
      <c r="E512" s="39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>
      <c r="A513" s="40"/>
      <c r="B513" s="40"/>
      <c r="C513" s="40"/>
      <c r="D513" s="40"/>
      <c r="E513" s="39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>
      <c r="A514" s="40"/>
      <c r="B514" s="40"/>
      <c r="C514" s="40"/>
      <c r="D514" s="40"/>
      <c r="E514" s="39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>
      <c r="A515" s="40"/>
      <c r="B515" s="40"/>
      <c r="C515" s="40"/>
      <c r="D515" s="40"/>
      <c r="E515" s="39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>
      <c r="A516" s="40"/>
      <c r="B516" s="40"/>
      <c r="C516" s="40"/>
      <c r="D516" s="40"/>
      <c r="E516" s="39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>
      <c r="A517" s="40"/>
      <c r="B517" s="40"/>
      <c r="C517" s="40"/>
      <c r="D517" s="40"/>
      <c r="E517" s="39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>
      <c r="A518" s="40"/>
      <c r="B518" s="40"/>
      <c r="C518" s="40"/>
      <c r="D518" s="40"/>
      <c r="E518" s="39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>
      <c r="A519" s="40"/>
      <c r="B519" s="40"/>
      <c r="C519" s="40"/>
      <c r="D519" s="40"/>
      <c r="E519" s="39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>
      <c r="A520" s="40"/>
      <c r="B520" s="40"/>
      <c r="C520" s="40"/>
      <c r="D520" s="40"/>
      <c r="E520" s="39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>
      <c r="A521" s="40"/>
      <c r="B521" s="40"/>
      <c r="C521" s="40"/>
      <c r="D521" s="40"/>
      <c r="E521" s="39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>
      <c r="A522" s="40"/>
      <c r="B522" s="40"/>
      <c r="C522" s="40"/>
      <c r="D522" s="40"/>
      <c r="E522" s="39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>
      <c r="A523" s="40"/>
      <c r="B523" s="40"/>
      <c r="C523" s="40"/>
      <c r="D523" s="40"/>
      <c r="E523" s="39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>
      <c r="A524" s="40"/>
      <c r="B524" s="40"/>
      <c r="C524" s="40"/>
      <c r="D524" s="40"/>
      <c r="E524" s="39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>
      <c r="A525" s="40"/>
      <c r="B525" s="40"/>
      <c r="C525" s="40"/>
      <c r="D525" s="40"/>
      <c r="E525" s="39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>
      <c r="A526" s="40"/>
      <c r="B526" s="40"/>
      <c r="C526" s="40"/>
      <c r="D526" s="40"/>
      <c r="E526" s="39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>
      <c r="A527" s="40"/>
      <c r="B527" s="40"/>
      <c r="C527" s="40"/>
      <c r="D527" s="40"/>
      <c r="E527" s="39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>
      <c r="A528" s="40"/>
      <c r="B528" s="40"/>
      <c r="C528" s="40"/>
      <c r="D528" s="40"/>
      <c r="E528" s="39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>
      <c r="A529" s="40"/>
      <c r="B529" s="40"/>
      <c r="C529" s="40"/>
      <c r="D529" s="40"/>
      <c r="E529" s="39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>
      <c r="A530" s="40"/>
      <c r="B530" s="40"/>
      <c r="C530" s="40"/>
      <c r="D530" s="40"/>
      <c r="E530" s="39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>
      <c r="A531" s="40"/>
      <c r="B531" s="40"/>
      <c r="C531" s="40"/>
      <c r="D531" s="40"/>
      <c r="E531" s="39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>
      <c r="A532" s="40"/>
      <c r="B532" s="40"/>
      <c r="C532" s="40"/>
      <c r="D532" s="40"/>
      <c r="E532" s="39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>
      <c r="A533" s="40"/>
      <c r="B533" s="40"/>
      <c r="C533" s="40"/>
      <c r="D533" s="40"/>
      <c r="E533" s="39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>
      <c r="A534" s="40"/>
      <c r="B534" s="40"/>
      <c r="C534" s="40"/>
      <c r="D534" s="40"/>
      <c r="E534" s="39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>
      <c r="A535" s="40"/>
      <c r="B535" s="40"/>
      <c r="C535" s="40"/>
      <c r="D535" s="40"/>
      <c r="E535" s="39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>
      <c r="A536" s="40"/>
      <c r="B536" s="40"/>
      <c r="C536" s="40"/>
      <c r="D536" s="40"/>
      <c r="E536" s="39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>
      <c r="A537" s="40"/>
      <c r="B537" s="40"/>
      <c r="C537" s="40"/>
      <c r="D537" s="40"/>
      <c r="E537" s="39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>
      <c r="A538" s="40"/>
      <c r="B538" s="40"/>
      <c r="C538" s="40"/>
      <c r="D538" s="40"/>
      <c r="E538" s="39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>
      <c r="A539" s="40"/>
      <c r="B539" s="40"/>
      <c r="C539" s="40"/>
      <c r="D539" s="40"/>
      <c r="E539" s="39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>
      <c r="A540" s="40"/>
      <c r="B540" s="40"/>
      <c r="C540" s="40"/>
      <c r="D540" s="40"/>
      <c r="E540" s="39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>
      <c r="A541" s="40"/>
      <c r="B541" s="40"/>
      <c r="C541" s="40"/>
      <c r="D541" s="40"/>
      <c r="E541" s="39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>
      <c r="A542" s="40"/>
      <c r="B542" s="40"/>
      <c r="C542" s="40"/>
      <c r="D542" s="40"/>
      <c r="E542" s="39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>
      <c r="A543" s="40"/>
      <c r="B543" s="40"/>
      <c r="C543" s="40"/>
      <c r="D543" s="40"/>
      <c r="E543" s="39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>
      <c r="A544" s="40"/>
      <c r="B544" s="40"/>
      <c r="C544" s="40"/>
      <c r="D544" s="40"/>
      <c r="E544" s="39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>
      <c r="A545" s="40"/>
      <c r="B545" s="40"/>
      <c r="C545" s="40"/>
      <c r="D545" s="40"/>
      <c r="E545" s="39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>
      <c r="A546" s="40"/>
      <c r="B546" s="40"/>
      <c r="C546" s="40"/>
      <c r="D546" s="40"/>
      <c r="E546" s="39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>
      <c r="A547" s="40"/>
      <c r="B547" s="40"/>
      <c r="C547" s="40"/>
      <c r="D547" s="40"/>
      <c r="E547" s="39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>
      <c r="A548" s="40"/>
      <c r="B548" s="40"/>
      <c r="C548" s="40"/>
      <c r="D548" s="40"/>
      <c r="E548" s="39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>
      <c r="A549" s="40"/>
      <c r="B549" s="40"/>
      <c r="C549" s="40"/>
      <c r="D549" s="40"/>
      <c r="E549" s="39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>
      <c r="A550" s="40"/>
      <c r="B550" s="40"/>
      <c r="C550" s="40"/>
      <c r="D550" s="40"/>
      <c r="E550" s="39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>
      <c r="A551" s="40"/>
      <c r="B551" s="40"/>
      <c r="C551" s="40"/>
      <c r="D551" s="40"/>
      <c r="E551" s="39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>
      <c r="A552" s="40"/>
      <c r="B552" s="40"/>
      <c r="C552" s="40"/>
      <c r="D552" s="40"/>
      <c r="E552" s="39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>
      <c r="A553" s="40"/>
      <c r="B553" s="40"/>
      <c r="C553" s="40"/>
      <c r="D553" s="40"/>
      <c r="E553" s="39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>
      <c r="A554" s="40"/>
      <c r="B554" s="40"/>
      <c r="C554" s="40"/>
      <c r="D554" s="40"/>
      <c r="E554" s="39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>
      <c r="A555" s="40"/>
      <c r="B555" s="40"/>
      <c r="C555" s="40"/>
      <c r="D555" s="40"/>
      <c r="E555" s="39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>
      <c r="A556" s="40"/>
      <c r="B556" s="40"/>
      <c r="C556" s="40"/>
      <c r="D556" s="40"/>
      <c r="E556" s="39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>
      <c r="A557" s="40"/>
      <c r="B557" s="40"/>
      <c r="C557" s="40"/>
      <c r="D557" s="40"/>
      <c r="E557" s="39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>
      <c r="A558" s="40"/>
      <c r="B558" s="40"/>
      <c r="C558" s="40"/>
      <c r="D558" s="40"/>
      <c r="E558" s="39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>
      <c r="A559" s="40"/>
      <c r="B559" s="40"/>
      <c r="C559" s="40"/>
      <c r="D559" s="40"/>
      <c r="E559" s="39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>
      <c r="A560" s="40"/>
      <c r="B560" s="40"/>
      <c r="C560" s="40"/>
      <c r="D560" s="40"/>
      <c r="E560" s="39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>
      <c r="A561" s="40"/>
      <c r="B561" s="40"/>
      <c r="C561" s="40"/>
      <c r="D561" s="40"/>
      <c r="E561" s="39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>
      <c r="A562" s="40"/>
      <c r="B562" s="40"/>
      <c r="C562" s="40"/>
      <c r="D562" s="40"/>
      <c r="E562" s="39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>
      <c r="A563" s="40"/>
      <c r="B563" s="40"/>
      <c r="C563" s="40"/>
      <c r="D563" s="40"/>
      <c r="E563" s="39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>
      <c r="A564" s="40"/>
      <c r="B564" s="40"/>
      <c r="C564" s="40"/>
      <c r="D564" s="40"/>
      <c r="E564" s="39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>
      <c r="A565" s="40"/>
      <c r="B565" s="40"/>
      <c r="C565" s="40"/>
      <c r="D565" s="40"/>
      <c r="E565" s="39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>
      <c r="A566" s="40"/>
      <c r="B566" s="40"/>
      <c r="C566" s="40"/>
      <c r="D566" s="40"/>
      <c r="E566" s="39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>
      <c r="A567" s="40"/>
      <c r="B567" s="40"/>
      <c r="C567" s="40"/>
      <c r="D567" s="40"/>
      <c r="E567" s="39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>
      <c r="A568" s="40"/>
      <c r="B568" s="40"/>
      <c r="C568" s="40"/>
      <c r="D568" s="40"/>
      <c r="E568" s="39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>
      <c r="A569" s="40"/>
      <c r="B569" s="40"/>
      <c r="C569" s="40"/>
      <c r="D569" s="40"/>
      <c r="E569" s="39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>
      <c r="A570" s="40"/>
      <c r="B570" s="40"/>
      <c r="C570" s="40"/>
      <c r="D570" s="40"/>
      <c r="E570" s="39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>
      <c r="A571" s="40"/>
      <c r="B571" s="40"/>
      <c r="C571" s="40"/>
      <c r="D571" s="40"/>
      <c r="E571" s="39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>
      <c r="A572" s="40"/>
      <c r="B572" s="40"/>
      <c r="C572" s="40"/>
      <c r="D572" s="40"/>
      <c r="E572" s="39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>
      <c r="A573" s="40"/>
      <c r="B573" s="40"/>
      <c r="C573" s="40"/>
      <c r="D573" s="40"/>
      <c r="E573" s="39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>
      <c r="A574" s="40"/>
      <c r="B574" s="40"/>
      <c r="C574" s="40"/>
      <c r="D574" s="40"/>
      <c r="E574" s="39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>
      <c r="A575" s="40"/>
      <c r="B575" s="40"/>
      <c r="C575" s="40"/>
      <c r="D575" s="40"/>
      <c r="E575" s="39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>
      <c r="A576" s="40"/>
      <c r="B576" s="40"/>
      <c r="C576" s="40"/>
      <c r="D576" s="40"/>
      <c r="E576" s="39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>
      <c r="A577" s="40"/>
      <c r="B577" s="40"/>
      <c r="C577" s="40"/>
      <c r="D577" s="40"/>
      <c r="E577" s="39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>
      <c r="A578" s="40"/>
      <c r="B578" s="40"/>
      <c r="C578" s="40"/>
      <c r="D578" s="40"/>
      <c r="E578" s="39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>
      <c r="A579" s="40"/>
      <c r="B579" s="40"/>
      <c r="C579" s="40"/>
      <c r="D579" s="40"/>
      <c r="E579" s="39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>
      <c r="A580" s="40"/>
      <c r="B580" s="40"/>
      <c r="C580" s="40"/>
      <c r="D580" s="40"/>
      <c r="E580" s="39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>
      <c r="A581" s="40"/>
      <c r="B581" s="40"/>
      <c r="C581" s="40"/>
      <c r="D581" s="40"/>
      <c r="E581" s="39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>
      <c r="A582" s="40"/>
      <c r="B582" s="40"/>
      <c r="C582" s="40"/>
      <c r="D582" s="40"/>
      <c r="E582" s="39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>
      <c r="A583" s="40"/>
      <c r="B583" s="40"/>
      <c r="C583" s="40"/>
      <c r="D583" s="40"/>
      <c r="E583" s="39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>
      <c r="A584" s="40"/>
      <c r="B584" s="40"/>
      <c r="C584" s="40"/>
      <c r="D584" s="40"/>
      <c r="E584" s="39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>
      <c r="A585" s="40"/>
      <c r="B585" s="40"/>
      <c r="C585" s="40"/>
      <c r="D585" s="40"/>
      <c r="E585" s="39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>
      <c r="A586" s="40"/>
      <c r="B586" s="40"/>
      <c r="C586" s="40"/>
      <c r="D586" s="40"/>
      <c r="E586" s="39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>
      <c r="A587" s="40"/>
      <c r="B587" s="40"/>
      <c r="C587" s="40"/>
      <c r="D587" s="40"/>
      <c r="E587" s="39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>
      <c r="A588" s="40"/>
      <c r="B588" s="40"/>
      <c r="C588" s="40"/>
      <c r="D588" s="40"/>
      <c r="E588" s="39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>
      <c r="A589" s="40"/>
      <c r="B589" s="40"/>
      <c r="C589" s="40"/>
      <c r="D589" s="40"/>
      <c r="E589" s="39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>
      <c r="A590" s="40"/>
      <c r="B590" s="40"/>
      <c r="C590" s="40"/>
      <c r="D590" s="40"/>
      <c r="E590" s="39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>
      <c r="A591" s="40"/>
      <c r="B591" s="40"/>
      <c r="C591" s="40"/>
      <c r="D591" s="40"/>
      <c r="E591" s="39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>
      <c r="A592" s="40"/>
      <c r="B592" s="40"/>
      <c r="C592" s="40"/>
      <c r="D592" s="40"/>
      <c r="E592" s="39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>
      <c r="A593" s="40"/>
      <c r="B593" s="40"/>
      <c r="C593" s="40"/>
      <c r="D593" s="40"/>
      <c r="E593" s="39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>
      <c r="A594" s="40"/>
      <c r="B594" s="40"/>
      <c r="C594" s="40"/>
      <c r="D594" s="40"/>
      <c r="E594" s="39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>
      <c r="A595" s="40"/>
      <c r="B595" s="40"/>
      <c r="C595" s="40"/>
      <c r="D595" s="40"/>
      <c r="E595" s="39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>
      <c r="A596" s="40"/>
      <c r="B596" s="40"/>
      <c r="C596" s="40"/>
      <c r="D596" s="40"/>
      <c r="E596" s="39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>
      <c r="A597" s="40"/>
      <c r="B597" s="40"/>
      <c r="C597" s="40"/>
      <c r="D597" s="40"/>
      <c r="E597" s="39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>
      <c r="A598" s="40"/>
      <c r="B598" s="40"/>
      <c r="C598" s="40"/>
      <c r="D598" s="40"/>
      <c r="E598" s="39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>
      <c r="A599" s="40"/>
      <c r="B599" s="40"/>
      <c r="C599" s="40"/>
      <c r="D599" s="40"/>
      <c r="E599" s="39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>
      <c r="A600" s="40"/>
      <c r="B600" s="40"/>
      <c r="C600" s="40"/>
      <c r="D600" s="40"/>
      <c r="E600" s="39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>
      <c r="A601" s="40"/>
      <c r="B601" s="40"/>
      <c r="C601" s="40"/>
      <c r="D601" s="40"/>
      <c r="E601" s="39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>
      <c r="A602" s="40"/>
      <c r="B602" s="40"/>
      <c r="C602" s="40"/>
      <c r="D602" s="40"/>
      <c r="E602" s="39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>
      <c r="A603" s="40"/>
      <c r="B603" s="40"/>
      <c r="C603" s="40"/>
      <c r="D603" s="40"/>
      <c r="E603" s="39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>
      <c r="A604" s="40"/>
      <c r="B604" s="40"/>
      <c r="C604" s="40"/>
      <c r="D604" s="40"/>
      <c r="E604" s="39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>
      <c r="A605" s="40"/>
      <c r="B605" s="40"/>
      <c r="C605" s="40"/>
      <c r="D605" s="40"/>
      <c r="E605" s="39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>
      <c r="A606" s="40"/>
      <c r="B606" s="40"/>
      <c r="C606" s="40"/>
      <c r="D606" s="40"/>
      <c r="E606" s="39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>
      <c r="A607" s="40"/>
      <c r="B607" s="40"/>
      <c r="C607" s="40"/>
      <c r="D607" s="40"/>
      <c r="E607" s="39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>
      <c r="A608" s="40"/>
      <c r="B608" s="40"/>
      <c r="C608" s="40"/>
      <c r="D608" s="40"/>
      <c r="E608" s="39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>
      <c r="A609" s="40"/>
      <c r="B609" s="40"/>
      <c r="C609" s="40"/>
      <c r="D609" s="40"/>
      <c r="E609" s="39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>
      <c r="A610" s="40"/>
      <c r="B610" s="40"/>
      <c r="C610" s="40"/>
      <c r="D610" s="40"/>
      <c r="E610" s="39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>
      <c r="A611" s="40"/>
      <c r="B611" s="40"/>
      <c r="C611" s="40"/>
      <c r="D611" s="40"/>
      <c r="E611" s="39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>
      <c r="A612" s="40"/>
      <c r="B612" s="40"/>
      <c r="C612" s="40"/>
      <c r="D612" s="40"/>
      <c r="E612" s="39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>
      <c r="A613" s="40"/>
      <c r="B613" s="40"/>
      <c r="C613" s="40"/>
      <c r="D613" s="40"/>
      <c r="E613" s="39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>
      <c r="A614" s="40"/>
      <c r="B614" s="40"/>
      <c r="C614" s="40"/>
      <c r="D614" s="40"/>
      <c r="E614" s="39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>
      <c r="A615" s="40"/>
      <c r="B615" s="40"/>
      <c r="C615" s="40"/>
      <c r="D615" s="40"/>
      <c r="E615" s="39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>
      <c r="A616" s="40"/>
      <c r="B616" s="40"/>
      <c r="C616" s="40"/>
      <c r="D616" s="40"/>
      <c r="E616" s="39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>
      <c r="A617" s="40"/>
      <c r="B617" s="40"/>
      <c r="C617" s="40"/>
      <c r="D617" s="40"/>
      <c r="E617" s="39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>
      <c r="A618" s="40"/>
      <c r="B618" s="40"/>
      <c r="C618" s="40"/>
      <c r="D618" s="40"/>
      <c r="E618" s="39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>
      <c r="A619" s="40"/>
      <c r="B619" s="40"/>
      <c r="C619" s="40"/>
      <c r="D619" s="40"/>
      <c r="E619" s="39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>
      <c r="A620" s="40"/>
      <c r="B620" s="40"/>
      <c r="C620" s="40"/>
      <c r="D620" s="40"/>
      <c r="E620" s="39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>
      <c r="A621" s="40"/>
      <c r="B621" s="40"/>
      <c r="C621" s="40"/>
      <c r="D621" s="40"/>
      <c r="E621" s="39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>
      <c r="A622" s="40"/>
      <c r="B622" s="40"/>
      <c r="C622" s="40"/>
      <c r="D622" s="40"/>
      <c r="E622" s="39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>
      <c r="A623" s="40"/>
      <c r="B623" s="40"/>
      <c r="C623" s="40"/>
      <c r="D623" s="40"/>
      <c r="E623" s="39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>
      <c r="A624" s="40"/>
      <c r="B624" s="40"/>
      <c r="C624" s="40"/>
      <c r="D624" s="40"/>
      <c r="E624" s="39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>
      <c r="A625" s="40"/>
      <c r="B625" s="40"/>
      <c r="C625" s="40"/>
      <c r="D625" s="40"/>
      <c r="E625" s="39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>
      <c r="A626" s="40"/>
      <c r="B626" s="40"/>
      <c r="C626" s="40"/>
      <c r="D626" s="40"/>
      <c r="E626" s="39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>
      <c r="A627" s="40"/>
      <c r="B627" s="40"/>
      <c r="C627" s="40"/>
      <c r="D627" s="40"/>
      <c r="E627" s="39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>
      <c r="A628" s="40"/>
      <c r="B628" s="40"/>
      <c r="C628" s="40"/>
      <c r="D628" s="40"/>
      <c r="E628" s="39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>
      <c r="A629" s="40"/>
      <c r="B629" s="40"/>
      <c r="C629" s="40"/>
      <c r="D629" s="40"/>
      <c r="E629" s="39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>
      <c r="A630" s="40"/>
      <c r="B630" s="40"/>
      <c r="C630" s="40"/>
      <c r="D630" s="40"/>
      <c r="E630" s="39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>
      <c r="A631" s="40"/>
      <c r="B631" s="40"/>
      <c r="C631" s="40"/>
      <c r="D631" s="40"/>
      <c r="E631" s="39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>
      <c r="A632" s="40"/>
      <c r="B632" s="40"/>
      <c r="C632" s="40"/>
      <c r="D632" s="40"/>
      <c r="E632" s="39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>
      <c r="A633" s="40"/>
      <c r="B633" s="40"/>
      <c r="C633" s="40"/>
      <c r="D633" s="40"/>
      <c r="E633" s="39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>
      <c r="A634" s="40"/>
      <c r="B634" s="40"/>
      <c r="C634" s="40"/>
      <c r="D634" s="40"/>
      <c r="E634" s="39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>
      <c r="A635" s="40"/>
      <c r="B635" s="40"/>
      <c r="C635" s="40"/>
      <c r="D635" s="40"/>
      <c r="E635" s="39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>
      <c r="A636" s="40"/>
      <c r="B636" s="40"/>
      <c r="C636" s="40"/>
      <c r="D636" s="40"/>
      <c r="E636" s="39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>
      <c r="A637" s="40"/>
      <c r="B637" s="40"/>
      <c r="C637" s="40"/>
      <c r="D637" s="40"/>
      <c r="E637" s="39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>
      <c r="A638" s="40"/>
      <c r="B638" s="40"/>
      <c r="C638" s="40"/>
      <c r="D638" s="40"/>
      <c r="E638" s="39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>
      <c r="A639" s="40"/>
      <c r="B639" s="40"/>
      <c r="C639" s="40"/>
      <c r="D639" s="40"/>
      <c r="E639" s="39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>
      <c r="A640" s="40"/>
      <c r="B640" s="40"/>
      <c r="C640" s="40"/>
      <c r="D640" s="40"/>
      <c r="E640" s="39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>
      <c r="A641" s="40"/>
      <c r="B641" s="40"/>
      <c r="C641" s="40"/>
      <c r="D641" s="40"/>
      <c r="E641" s="39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>
      <c r="A642" s="40"/>
      <c r="B642" s="40"/>
      <c r="C642" s="40"/>
      <c r="D642" s="40"/>
      <c r="E642" s="39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>
      <c r="A643" s="40"/>
      <c r="B643" s="40"/>
      <c r="C643" s="40"/>
      <c r="D643" s="40"/>
      <c r="E643" s="39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>
      <c r="A644" s="40"/>
      <c r="B644" s="40"/>
      <c r="C644" s="40"/>
      <c r="D644" s="40"/>
      <c r="E644" s="39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>
      <c r="A645" s="40"/>
      <c r="B645" s="40"/>
      <c r="C645" s="40"/>
      <c r="D645" s="40"/>
      <c r="E645" s="39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>
      <c r="A646" s="40"/>
      <c r="B646" s="40"/>
      <c r="C646" s="40"/>
      <c r="D646" s="40"/>
      <c r="E646" s="39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>
      <c r="A647" s="40"/>
      <c r="B647" s="40"/>
      <c r="C647" s="40"/>
      <c r="D647" s="40"/>
      <c r="E647" s="39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>
      <c r="A648" s="40"/>
      <c r="B648" s="40"/>
      <c r="C648" s="40"/>
      <c r="D648" s="40"/>
      <c r="E648" s="39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>
      <c r="A649" s="40"/>
      <c r="B649" s="40"/>
      <c r="C649" s="40"/>
      <c r="D649" s="40"/>
      <c r="E649" s="39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>
      <c r="A650" s="40"/>
      <c r="B650" s="40"/>
      <c r="C650" s="40"/>
      <c r="D650" s="40"/>
      <c r="E650" s="39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>
      <c r="A651" s="40"/>
      <c r="B651" s="40"/>
      <c r="C651" s="40"/>
      <c r="D651" s="40"/>
      <c r="E651" s="39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>
      <c r="A652" s="40"/>
      <c r="B652" s="40"/>
      <c r="C652" s="40"/>
      <c r="D652" s="40"/>
      <c r="E652" s="39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>
      <c r="A653" s="40"/>
      <c r="B653" s="40"/>
      <c r="C653" s="40"/>
      <c r="D653" s="40"/>
      <c r="E653" s="39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>
      <c r="A654" s="40"/>
      <c r="B654" s="40"/>
      <c r="C654" s="40"/>
      <c r="D654" s="40"/>
      <c r="E654" s="39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>
      <c r="A655" s="40"/>
      <c r="B655" s="40"/>
      <c r="C655" s="40"/>
      <c r="D655" s="40"/>
      <c r="E655" s="39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>
      <c r="A656" s="40"/>
      <c r="B656" s="40"/>
      <c r="C656" s="40"/>
      <c r="D656" s="40"/>
      <c r="E656" s="39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>
      <c r="A657" s="40"/>
      <c r="B657" s="40"/>
      <c r="C657" s="40"/>
      <c r="D657" s="40"/>
      <c r="E657" s="39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>
      <c r="A658" s="40"/>
      <c r="B658" s="40"/>
      <c r="C658" s="40"/>
      <c r="D658" s="40"/>
      <c r="E658" s="39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>
      <c r="A659" s="40"/>
      <c r="B659" s="40"/>
      <c r="C659" s="40"/>
      <c r="D659" s="40"/>
      <c r="E659" s="39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>
      <c r="A660" s="40"/>
      <c r="B660" s="40"/>
      <c r="C660" s="40"/>
      <c r="D660" s="40"/>
      <c r="E660" s="39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>
      <c r="A661" s="40"/>
      <c r="B661" s="40"/>
      <c r="C661" s="40"/>
      <c r="D661" s="40"/>
      <c r="E661" s="39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>
      <c r="A662" s="40"/>
      <c r="B662" s="40"/>
      <c r="C662" s="40"/>
      <c r="D662" s="40"/>
      <c r="E662" s="39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>
      <c r="A663" s="40"/>
      <c r="B663" s="40"/>
      <c r="C663" s="40"/>
      <c r="D663" s="40"/>
      <c r="E663" s="39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>
      <c r="A664" s="40"/>
      <c r="B664" s="40"/>
      <c r="C664" s="40"/>
      <c r="D664" s="40"/>
      <c r="E664" s="39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>
      <c r="A665" s="40"/>
      <c r="B665" s="40"/>
      <c r="C665" s="40"/>
      <c r="D665" s="40"/>
      <c r="E665" s="39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>
      <c r="A666" s="40"/>
      <c r="B666" s="40"/>
      <c r="C666" s="40"/>
      <c r="D666" s="40"/>
      <c r="E666" s="39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>
      <c r="A667" s="40"/>
      <c r="B667" s="40"/>
      <c r="C667" s="40"/>
      <c r="D667" s="40"/>
      <c r="E667" s="39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>
      <c r="A668" s="40"/>
      <c r="B668" s="40"/>
      <c r="C668" s="40"/>
      <c r="D668" s="40"/>
      <c r="E668" s="39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>
      <c r="A669" s="40"/>
      <c r="B669" s="40"/>
      <c r="C669" s="40"/>
      <c r="D669" s="40"/>
      <c r="E669" s="39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>
      <c r="A670" s="40"/>
      <c r="B670" s="40"/>
      <c r="C670" s="40"/>
      <c r="D670" s="40"/>
      <c r="E670" s="39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>
      <c r="A671" s="40"/>
      <c r="B671" s="40"/>
      <c r="C671" s="40"/>
      <c r="D671" s="40"/>
      <c r="E671" s="39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>
      <c r="A672" s="40"/>
      <c r="B672" s="40"/>
      <c r="C672" s="40"/>
      <c r="D672" s="40"/>
      <c r="E672" s="39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>
      <c r="A673" s="40"/>
      <c r="B673" s="40"/>
      <c r="C673" s="40"/>
      <c r="D673" s="40"/>
      <c r="E673" s="39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>
      <c r="A674" s="40"/>
      <c r="B674" s="40"/>
      <c r="C674" s="40"/>
      <c r="D674" s="40"/>
      <c r="E674" s="39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>
      <c r="A675" s="40"/>
      <c r="B675" s="40"/>
      <c r="C675" s="40"/>
      <c r="D675" s="40"/>
      <c r="E675" s="39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>
      <c r="A676" s="40"/>
      <c r="B676" s="40"/>
      <c r="C676" s="40"/>
      <c r="D676" s="40"/>
      <c r="E676" s="39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>
      <c r="A677" s="40"/>
      <c r="B677" s="40"/>
      <c r="C677" s="40"/>
      <c r="D677" s="40"/>
      <c r="E677" s="39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>
      <c r="A678" s="40"/>
      <c r="B678" s="40"/>
      <c r="C678" s="40"/>
      <c r="D678" s="40"/>
      <c r="E678" s="39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>
      <c r="A679" s="40"/>
      <c r="B679" s="40"/>
      <c r="C679" s="40"/>
      <c r="D679" s="40"/>
      <c r="E679" s="39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>
      <c r="A680" s="40"/>
      <c r="B680" s="40"/>
      <c r="C680" s="40"/>
      <c r="D680" s="40"/>
      <c r="E680" s="39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>
      <c r="A681" s="40"/>
      <c r="B681" s="40"/>
      <c r="C681" s="40"/>
      <c r="D681" s="40"/>
      <c r="E681" s="39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>
      <c r="A682" s="40"/>
      <c r="B682" s="40"/>
      <c r="C682" s="40"/>
      <c r="D682" s="40"/>
      <c r="E682" s="39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>
      <c r="A683" s="40"/>
      <c r="B683" s="40"/>
      <c r="C683" s="40"/>
      <c r="D683" s="40"/>
      <c r="E683" s="39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>
      <c r="A684" s="40"/>
      <c r="B684" s="40"/>
      <c r="C684" s="40"/>
      <c r="D684" s="40"/>
      <c r="E684" s="39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>
      <c r="A685" s="40"/>
      <c r="B685" s="40"/>
      <c r="C685" s="40"/>
      <c r="D685" s="40"/>
      <c r="E685" s="39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>
      <c r="A686" s="40"/>
      <c r="B686" s="40"/>
      <c r="C686" s="40"/>
      <c r="D686" s="40"/>
      <c r="E686" s="39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>
      <c r="A687" s="40"/>
      <c r="B687" s="40"/>
      <c r="C687" s="40"/>
      <c r="D687" s="40"/>
      <c r="E687" s="39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>
      <c r="A688" s="40"/>
      <c r="B688" s="40"/>
      <c r="C688" s="40"/>
      <c r="D688" s="40"/>
      <c r="E688" s="39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>
      <c r="A689" s="40"/>
      <c r="B689" s="40"/>
      <c r="C689" s="40"/>
      <c r="D689" s="40"/>
      <c r="E689" s="39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>
      <c r="A690" s="40"/>
      <c r="B690" s="40"/>
      <c r="C690" s="40"/>
      <c r="D690" s="40"/>
      <c r="E690" s="39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>
      <c r="A691" s="40"/>
      <c r="B691" s="40"/>
      <c r="C691" s="40"/>
      <c r="D691" s="40"/>
      <c r="E691" s="39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>
      <c r="A692" s="40"/>
      <c r="B692" s="40"/>
      <c r="C692" s="40"/>
      <c r="D692" s="40"/>
      <c r="E692" s="39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>
      <c r="A693" s="40"/>
      <c r="B693" s="40"/>
      <c r="C693" s="40"/>
      <c r="D693" s="40"/>
      <c r="E693" s="39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>
      <c r="A694" s="40"/>
      <c r="B694" s="40"/>
      <c r="C694" s="40"/>
      <c r="D694" s="40"/>
      <c r="E694" s="39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>
      <c r="A695" s="40"/>
      <c r="B695" s="40"/>
      <c r="C695" s="40"/>
      <c r="D695" s="40"/>
      <c r="E695" s="39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>
      <c r="A696" s="40"/>
      <c r="B696" s="40"/>
      <c r="C696" s="40"/>
      <c r="D696" s="40"/>
      <c r="E696" s="39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>
      <c r="A697" s="40"/>
      <c r="B697" s="40"/>
      <c r="C697" s="40"/>
      <c r="D697" s="40"/>
      <c r="E697" s="39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>
      <c r="A698" s="40"/>
      <c r="B698" s="40"/>
      <c r="C698" s="40"/>
      <c r="D698" s="40"/>
      <c r="E698" s="39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>
      <c r="A699" s="40"/>
      <c r="B699" s="40"/>
      <c r="C699" s="40"/>
      <c r="D699" s="40"/>
      <c r="E699" s="39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>
      <c r="A700" s="40"/>
      <c r="B700" s="40"/>
      <c r="C700" s="40"/>
      <c r="D700" s="40"/>
      <c r="E700" s="39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>
      <c r="A701" s="40"/>
      <c r="B701" s="40"/>
      <c r="C701" s="40"/>
      <c r="D701" s="40"/>
      <c r="E701" s="39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>
      <c r="A702" s="40"/>
      <c r="B702" s="40"/>
      <c r="C702" s="40"/>
      <c r="D702" s="40"/>
      <c r="E702" s="39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>
      <c r="A703" s="40"/>
      <c r="B703" s="40"/>
      <c r="C703" s="40"/>
      <c r="D703" s="40"/>
      <c r="E703" s="39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>
      <c r="A704" s="40"/>
      <c r="B704" s="40"/>
      <c r="C704" s="40"/>
      <c r="D704" s="40"/>
      <c r="E704" s="39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>
      <c r="A705" s="40"/>
      <c r="B705" s="40"/>
      <c r="C705" s="40"/>
      <c r="D705" s="40"/>
      <c r="E705" s="39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>
      <c r="A706" s="40"/>
      <c r="B706" s="40"/>
      <c r="C706" s="40"/>
      <c r="D706" s="40"/>
      <c r="E706" s="39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>
      <c r="A707" s="40"/>
      <c r="B707" s="40"/>
      <c r="C707" s="40"/>
      <c r="D707" s="40"/>
      <c r="E707" s="39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>
      <c r="A708" s="40"/>
      <c r="B708" s="40"/>
      <c r="C708" s="40"/>
      <c r="D708" s="40"/>
      <c r="E708" s="39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>
      <c r="A709" s="40"/>
      <c r="B709" s="40"/>
      <c r="C709" s="40"/>
      <c r="D709" s="40"/>
      <c r="E709" s="39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>
      <c r="A710" s="40"/>
      <c r="B710" s="40"/>
      <c r="C710" s="40"/>
      <c r="D710" s="40"/>
      <c r="E710" s="39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>
      <c r="A711" s="40"/>
      <c r="B711" s="40"/>
      <c r="C711" s="40"/>
      <c r="D711" s="40"/>
      <c r="E711" s="39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>
      <c r="A712" s="40"/>
      <c r="B712" s="40"/>
      <c r="C712" s="40"/>
      <c r="D712" s="40"/>
      <c r="E712" s="39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>
      <c r="A713" s="40"/>
      <c r="B713" s="40"/>
      <c r="C713" s="40"/>
      <c r="D713" s="40"/>
      <c r="E713" s="39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>
      <c r="A714" s="40"/>
      <c r="B714" s="40"/>
      <c r="C714" s="40"/>
      <c r="D714" s="40"/>
      <c r="E714" s="39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>
      <c r="A715" s="40"/>
      <c r="B715" s="40"/>
      <c r="C715" s="40"/>
      <c r="D715" s="40"/>
      <c r="E715" s="39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>
      <c r="A716" s="40"/>
      <c r="B716" s="40"/>
      <c r="C716" s="40"/>
      <c r="D716" s="40"/>
      <c r="E716" s="39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>
      <c r="A717" s="40"/>
      <c r="B717" s="40"/>
      <c r="C717" s="40"/>
      <c r="D717" s="40"/>
      <c r="E717" s="39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>
      <c r="A718" s="40"/>
      <c r="B718" s="40"/>
      <c r="C718" s="40"/>
      <c r="D718" s="40"/>
      <c r="E718" s="39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>
      <c r="A719" s="40"/>
      <c r="B719" s="40"/>
      <c r="C719" s="40"/>
      <c r="D719" s="40"/>
      <c r="E719" s="39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>
      <c r="A720" s="40"/>
      <c r="B720" s="40"/>
      <c r="C720" s="40"/>
      <c r="D720" s="40"/>
      <c r="E720" s="39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>
      <c r="A721" s="40"/>
      <c r="B721" s="40"/>
      <c r="C721" s="40"/>
      <c r="D721" s="40"/>
      <c r="E721" s="39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>
      <c r="A722" s="40"/>
      <c r="B722" s="40"/>
      <c r="C722" s="40"/>
      <c r="D722" s="40"/>
      <c r="E722" s="39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>
      <c r="A723" s="40"/>
      <c r="B723" s="40"/>
      <c r="C723" s="40"/>
      <c r="D723" s="40"/>
      <c r="E723" s="39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>
      <c r="A724" s="40"/>
      <c r="B724" s="40"/>
      <c r="C724" s="40"/>
      <c r="D724" s="40"/>
      <c r="E724" s="39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>
      <c r="A725" s="40"/>
      <c r="B725" s="40"/>
      <c r="C725" s="40"/>
      <c r="D725" s="40"/>
      <c r="E725" s="39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>
      <c r="A726" s="40"/>
      <c r="B726" s="40"/>
      <c r="C726" s="40"/>
      <c r="D726" s="40"/>
      <c r="E726" s="39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>
      <c r="A727" s="40"/>
      <c r="B727" s="40"/>
      <c r="C727" s="40"/>
      <c r="D727" s="40"/>
      <c r="E727" s="39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>
      <c r="A728" s="40"/>
      <c r="B728" s="40"/>
      <c r="C728" s="40"/>
      <c r="D728" s="40"/>
      <c r="E728" s="39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>
      <c r="A729" s="40"/>
      <c r="B729" s="40"/>
      <c r="C729" s="40"/>
      <c r="D729" s="40"/>
      <c r="E729" s="39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>
      <c r="A730" s="40"/>
      <c r="B730" s="40"/>
      <c r="C730" s="40"/>
      <c r="D730" s="40"/>
      <c r="E730" s="39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>
      <c r="A731" s="40"/>
      <c r="B731" s="40"/>
      <c r="C731" s="40"/>
      <c r="D731" s="40"/>
      <c r="E731" s="39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>
      <c r="A732" s="40"/>
      <c r="B732" s="40"/>
      <c r="C732" s="40"/>
      <c r="D732" s="40"/>
      <c r="E732" s="39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>
      <c r="A733" s="40"/>
      <c r="B733" s="40"/>
      <c r="C733" s="40"/>
      <c r="D733" s="40"/>
      <c r="E733" s="39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>
      <c r="A734" s="40"/>
      <c r="B734" s="40"/>
      <c r="C734" s="40"/>
      <c r="D734" s="40"/>
      <c r="E734" s="39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>
      <c r="A735" s="40"/>
      <c r="B735" s="40"/>
      <c r="C735" s="40"/>
      <c r="D735" s="40"/>
      <c r="E735" s="39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>
      <c r="A736" s="40"/>
      <c r="B736" s="40"/>
      <c r="C736" s="40"/>
      <c r="D736" s="40"/>
      <c r="E736" s="39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>
      <c r="A737" s="40"/>
      <c r="B737" s="40"/>
      <c r="C737" s="40"/>
      <c r="D737" s="40"/>
      <c r="E737" s="39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>
      <c r="A738" s="40"/>
      <c r="B738" s="40"/>
      <c r="C738" s="40"/>
      <c r="D738" s="40"/>
      <c r="E738" s="39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>
      <c r="A739" s="40"/>
      <c r="B739" s="40"/>
      <c r="C739" s="40"/>
      <c r="D739" s="40"/>
      <c r="E739" s="39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>
      <c r="A740" s="40"/>
      <c r="B740" s="40"/>
      <c r="C740" s="40"/>
      <c r="D740" s="40"/>
      <c r="E740" s="39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>
      <c r="A741" s="40"/>
      <c r="B741" s="40"/>
      <c r="C741" s="40"/>
      <c r="D741" s="40"/>
      <c r="E741" s="39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>
      <c r="A742" s="40"/>
      <c r="B742" s="40"/>
      <c r="C742" s="40"/>
      <c r="D742" s="40"/>
      <c r="E742" s="39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>
      <c r="A743" s="40"/>
      <c r="B743" s="40"/>
      <c r="C743" s="40"/>
      <c r="D743" s="40"/>
      <c r="E743" s="39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>
      <c r="A744" s="40"/>
      <c r="B744" s="40"/>
      <c r="C744" s="40"/>
      <c r="D744" s="40"/>
      <c r="E744" s="39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>
      <c r="A745" s="40"/>
      <c r="B745" s="40"/>
      <c r="C745" s="40"/>
      <c r="D745" s="40"/>
      <c r="E745" s="39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>
      <c r="A746" s="40"/>
      <c r="B746" s="40"/>
      <c r="C746" s="40"/>
      <c r="D746" s="40"/>
      <c r="E746" s="39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>
      <c r="A747" s="40"/>
      <c r="B747" s="40"/>
      <c r="C747" s="40"/>
      <c r="D747" s="40"/>
      <c r="E747" s="39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>
      <c r="A748" s="40"/>
      <c r="B748" s="40"/>
      <c r="C748" s="40"/>
      <c r="D748" s="40"/>
      <c r="E748" s="39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>
      <c r="A749" s="40"/>
      <c r="B749" s="40"/>
      <c r="C749" s="40"/>
      <c r="D749" s="40"/>
      <c r="E749" s="39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>
      <c r="A750" s="40"/>
      <c r="B750" s="40"/>
      <c r="C750" s="40"/>
      <c r="D750" s="40"/>
      <c r="E750" s="39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>
      <c r="A751" s="40"/>
      <c r="B751" s="40"/>
      <c r="C751" s="40"/>
      <c r="D751" s="40"/>
      <c r="E751" s="39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>
      <c r="A752" s="40"/>
      <c r="B752" s="40"/>
      <c r="C752" s="40"/>
      <c r="D752" s="40"/>
      <c r="E752" s="39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>
      <c r="A753" s="40"/>
      <c r="B753" s="40"/>
      <c r="C753" s="40"/>
      <c r="D753" s="40"/>
      <c r="E753" s="39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>
      <c r="A754" s="40"/>
      <c r="B754" s="40"/>
      <c r="C754" s="40"/>
      <c r="D754" s="40"/>
      <c r="E754" s="39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>
      <c r="A755" s="40"/>
      <c r="B755" s="40"/>
      <c r="C755" s="40"/>
      <c r="D755" s="40"/>
      <c r="E755" s="39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>
      <c r="A756" s="40"/>
      <c r="B756" s="40"/>
      <c r="C756" s="40"/>
      <c r="D756" s="40"/>
      <c r="E756" s="39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>
      <c r="A757" s="40"/>
      <c r="B757" s="40"/>
      <c r="C757" s="40"/>
      <c r="D757" s="40"/>
      <c r="E757" s="39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>
      <c r="A758" s="40"/>
      <c r="B758" s="40"/>
      <c r="C758" s="40"/>
      <c r="D758" s="40"/>
      <c r="E758" s="39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>
      <c r="A759" s="40"/>
      <c r="B759" s="40"/>
      <c r="C759" s="40"/>
      <c r="D759" s="40"/>
      <c r="E759" s="39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>
      <c r="A760" s="40"/>
      <c r="B760" s="40"/>
      <c r="C760" s="40"/>
      <c r="D760" s="40"/>
      <c r="E760" s="39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>
      <c r="A761" s="40"/>
      <c r="B761" s="40"/>
      <c r="C761" s="40"/>
      <c r="D761" s="40"/>
      <c r="E761" s="39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>
      <c r="A762" s="40"/>
      <c r="B762" s="40"/>
      <c r="C762" s="40"/>
      <c r="D762" s="40"/>
      <c r="E762" s="39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>
      <c r="A763" s="40"/>
      <c r="B763" s="40"/>
      <c r="C763" s="40"/>
      <c r="D763" s="40"/>
      <c r="E763" s="39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>
      <c r="A764" s="40"/>
      <c r="B764" s="40"/>
      <c r="C764" s="40"/>
      <c r="D764" s="40"/>
      <c r="E764" s="39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>
      <c r="A765" s="40"/>
      <c r="B765" s="40"/>
      <c r="C765" s="40"/>
      <c r="D765" s="40"/>
      <c r="E765" s="39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>
      <c r="A766" s="40"/>
      <c r="B766" s="40"/>
      <c r="C766" s="40"/>
      <c r="D766" s="40"/>
      <c r="E766" s="39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>
      <c r="A767" s="40"/>
      <c r="B767" s="40"/>
      <c r="C767" s="40"/>
      <c r="D767" s="40"/>
      <c r="E767" s="39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>
      <c r="A768" s="40"/>
      <c r="B768" s="40"/>
      <c r="C768" s="40"/>
      <c r="D768" s="40"/>
      <c r="E768" s="39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>
      <c r="A769" s="40"/>
      <c r="B769" s="40"/>
      <c r="C769" s="40"/>
      <c r="D769" s="40"/>
      <c r="E769" s="39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>
      <c r="A770" s="40"/>
      <c r="B770" s="40"/>
      <c r="C770" s="40"/>
      <c r="D770" s="40"/>
      <c r="E770" s="39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>
      <c r="A771" s="40"/>
      <c r="B771" s="40"/>
      <c r="C771" s="40"/>
      <c r="D771" s="40"/>
      <c r="E771" s="39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>
      <c r="A772" s="40"/>
      <c r="B772" s="40"/>
      <c r="C772" s="40"/>
      <c r="D772" s="40"/>
      <c r="E772" s="39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>
      <c r="A773" s="40"/>
      <c r="B773" s="40"/>
      <c r="C773" s="40"/>
      <c r="D773" s="40"/>
      <c r="E773" s="39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>
      <c r="A774" s="40"/>
      <c r="B774" s="40"/>
      <c r="C774" s="40"/>
      <c r="D774" s="40"/>
      <c r="E774" s="39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>
      <c r="A775" s="40"/>
      <c r="B775" s="40"/>
      <c r="C775" s="40"/>
      <c r="D775" s="40"/>
      <c r="E775" s="39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>
      <c r="A776" s="40"/>
      <c r="B776" s="40"/>
      <c r="C776" s="40"/>
      <c r="D776" s="40"/>
      <c r="E776" s="39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>
      <c r="A777" s="40"/>
      <c r="B777" s="40"/>
      <c r="C777" s="40"/>
      <c r="D777" s="40"/>
      <c r="E777" s="39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>
      <c r="A778" s="40"/>
      <c r="B778" s="40"/>
      <c r="C778" s="40"/>
      <c r="D778" s="40"/>
      <c r="E778" s="39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>
      <c r="A779" s="40"/>
      <c r="B779" s="40"/>
      <c r="C779" s="40"/>
      <c r="D779" s="40"/>
      <c r="E779" s="39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>
      <c r="A780" s="40"/>
      <c r="B780" s="40"/>
      <c r="C780" s="40"/>
      <c r="D780" s="40"/>
      <c r="E780" s="39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>
      <c r="A781" s="40"/>
      <c r="B781" s="40"/>
      <c r="C781" s="40"/>
      <c r="D781" s="40"/>
      <c r="E781" s="39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>
      <c r="A782" s="40"/>
      <c r="B782" s="40"/>
      <c r="C782" s="40"/>
      <c r="D782" s="40"/>
      <c r="E782" s="39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>
      <c r="A783" s="40"/>
      <c r="B783" s="40"/>
      <c r="C783" s="40"/>
      <c r="D783" s="40"/>
      <c r="E783" s="39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>
      <c r="A784" s="40"/>
      <c r="B784" s="40"/>
      <c r="C784" s="40"/>
      <c r="D784" s="40"/>
      <c r="E784" s="39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>
      <c r="A785" s="40"/>
      <c r="B785" s="40"/>
      <c r="C785" s="40"/>
      <c r="D785" s="40"/>
      <c r="E785" s="39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>
      <c r="A786" s="40"/>
      <c r="B786" s="40"/>
      <c r="C786" s="40"/>
      <c r="D786" s="40"/>
      <c r="E786" s="39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>
      <c r="A787" s="40"/>
      <c r="B787" s="40"/>
      <c r="C787" s="40"/>
      <c r="D787" s="40"/>
      <c r="E787" s="39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>
      <c r="A788" s="40"/>
      <c r="B788" s="40"/>
      <c r="C788" s="40"/>
      <c r="D788" s="40"/>
      <c r="E788" s="39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>
      <c r="A789" s="40"/>
      <c r="B789" s="40"/>
      <c r="C789" s="40"/>
      <c r="D789" s="40"/>
      <c r="E789" s="39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>
      <c r="A790" s="40"/>
      <c r="B790" s="40"/>
      <c r="C790" s="40"/>
      <c r="D790" s="40"/>
      <c r="E790" s="39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>
      <c r="A791" s="40"/>
      <c r="B791" s="40"/>
      <c r="C791" s="40"/>
      <c r="D791" s="40"/>
      <c r="E791" s="39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>
      <c r="A792" s="40"/>
      <c r="B792" s="40"/>
      <c r="C792" s="40"/>
      <c r="D792" s="40"/>
      <c r="E792" s="39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>
      <c r="A793" s="40"/>
      <c r="B793" s="40"/>
      <c r="C793" s="40"/>
      <c r="D793" s="40"/>
      <c r="E793" s="39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>
      <c r="A794" s="40"/>
      <c r="B794" s="40"/>
      <c r="C794" s="40"/>
      <c r="D794" s="40"/>
      <c r="E794" s="39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>
      <c r="A795" s="40"/>
      <c r="B795" s="40"/>
      <c r="C795" s="40"/>
      <c r="D795" s="40"/>
      <c r="E795" s="39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>
      <c r="A796" s="40"/>
      <c r="B796" s="40"/>
      <c r="C796" s="40"/>
      <c r="D796" s="40"/>
      <c r="E796" s="39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>
      <c r="A797" s="40"/>
      <c r="B797" s="40"/>
      <c r="C797" s="40"/>
      <c r="D797" s="40"/>
      <c r="E797" s="39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>
      <c r="A798" s="40"/>
      <c r="B798" s="40"/>
      <c r="C798" s="40"/>
      <c r="D798" s="40"/>
      <c r="E798" s="39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>
      <c r="A799" s="40"/>
      <c r="B799" s="40"/>
      <c r="C799" s="40"/>
      <c r="D799" s="40"/>
      <c r="E799" s="39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>
      <c r="A800" s="40"/>
      <c r="B800" s="40"/>
      <c r="C800" s="40"/>
      <c r="D800" s="40"/>
      <c r="E800" s="39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>
      <c r="A801" s="40"/>
      <c r="B801" s="40"/>
      <c r="C801" s="40"/>
      <c r="D801" s="40"/>
      <c r="E801" s="39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>
      <c r="A802" s="40"/>
      <c r="B802" s="40"/>
      <c r="C802" s="40"/>
      <c r="D802" s="40"/>
      <c r="E802" s="39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>
      <c r="A803" s="40"/>
      <c r="B803" s="40"/>
      <c r="C803" s="40"/>
      <c r="D803" s="40"/>
      <c r="E803" s="39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>
      <c r="A804" s="40"/>
      <c r="B804" s="40"/>
      <c r="C804" s="40"/>
      <c r="D804" s="40"/>
      <c r="E804" s="39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>
      <c r="A805" s="40"/>
      <c r="B805" s="40"/>
      <c r="C805" s="40"/>
      <c r="D805" s="40"/>
      <c r="E805" s="39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>
      <c r="A806" s="40"/>
      <c r="B806" s="40"/>
      <c r="C806" s="40"/>
      <c r="D806" s="40"/>
      <c r="E806" s="39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>
      <c r="A807" s="40"/>
      <c r="B807" s="40"/>
      <c r="C807" s="40"/>
      <c r="D807" s="40"/>
      <c r="E807" s="39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>
      <c r="A808" s="40"/>
      <c r="B808" s="40"/>
      <c r="C808" s="40"/>
      <c r="D808" s="40"/>
      <c r="E808" s="39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>
      <c r="A809" s="40"/>
      <c r="B809" s="40"/>
      <c r="C809" s="40"/>
      <c r="D809" s="40"/>
      <c r="E809" s="39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>
      <c r="A810" s="40"/>
      <c r="B810" s="40"/>
      <c r="C810" s="40"/>
      <c r="D810" s="40"/>
      <c r="E810" s="39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>
      <c r="A811" s="40"/>
      <c r="B811" s="40"/>
      <c r="C811" s="40"/>
      <c r="D811" s="40"/>
      <c r="E811" s="39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>
      <c r="A812" s="40"/>
      <c r="B812" s="40"/>
      <c r="C812" s="40"/>
      <c r="D812" s="40"/>
      <c r="E812" s="39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>
      <c r="A813" s="40"/>
      <c r="B813" s="40"/>
      <c r="C813" s="40"/>
      <c r="D813" s="40"/>
      <c r="E813" s="39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>
      <c r="A814" s="40"/>
      <c r="B814" s="40"/>
      <c r="C814" s="40"/>
      <c r="D814" s="40"/>
      <c r="E814" s="39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>
      <c r="A815" s="40"/>
      <c r="B815" s="40"/>
      <c r="C815" s="40"/>
      <c r="D815" s="40"/>
      <c r="E815" s="39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>
      <c r="A816" s="40"/>
      <c r="B816" s="40"/>
      <c r="C816" s="40"/>
      <c r="D816" s="40"/>
      <c r="E816" s="39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>
      <c r="A817" s="40"/>
      <c r="B817" s="40"/>
      <c r="C817" s="40"/>
      <c r="D817" s="40"/>
      <c r="E817" s="39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>
      <c r="A818" s="40"/>
      <c r="B818" s="40"/>
      <c r="C818" s="40"/>
      <c r="D818" s="40"/>
      <c r="E818" s="39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>
      <c r="A819" s="40"/>
      <c r="B819" s="40"/>
      <c r="C819" s="40"/>
      <c r="D819" s="40"/>
      <c r="E819" s="39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>
      <c r="A820" s="40"/>
      <c r="B820" s="40"/>
      <c r="C820" s="40"/>
      <c r="D820" s="40"/>
      <c r="E820" s="39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>
      <c r="A821" s="40"/>
      <c r="B821" s="40"/>
      <c r="C821" s="40"/>
      <c r="D821" s="40"/>
      <c r="E821" s="39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>
      <c r="A822" s="40"/>
      <c r="B822" s="40"/>
      <c r="C822" s="40"/>
      <c r="D822" s="40"/>
      <c r="E822" s="39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>
      <c r="A823" s="40"/>
      <c r="B823" s="40"/>
      <c r="C823" s="40"/>
      <c r="D823" s="40"/>
      <c r="E823" s="39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>
      <c r="A824" s="40"/>
      <c r="B824" s="40"/>
      <c r="C824" s="40"/>
      <c r="D824" s="40"/>
      <c r="E824" s="39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>
      <c r="A825" s="40"/>
      <c r="B825" s="40"/>
      <c r="C825" s="40"/>
      <c r="D825" s="40"/>
      <c r="E825" s="39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>
      <c r="A826" s="40"/>
      <c r="B826" s="40"/>
      <c r="C826" s="40"/>
      <c r="D826" s="40"/>
      <c r="E826" s="39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>
      <c r="A827" s="40"/>
      <c r="B827" s="40"/>
      <c r="C827" s="40"/>
      <c r="D827" s="40"/>
      <c r="E827" s="39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>
      <c r="A828" s="40"/>
      <c r="B828" s="40"/>
      <c r="C828" s="40"/>
      <c r="D828" s="40"/>
      <c r="E828" s="39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>
      <c r="A829" s="40"/>
      <c r="B829" s="40"/>
      <c r="C829" s="40"/>
      <c r="D829" s="40"/>
      <c r="E829" s="39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>
      <c r="A830" s="40"/>
      <c r="B830" s="40"/>
      <c r="C830" s="40"/>
      <c r="D830" s="40"/>
      <c r="E830" s="39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>
      <c r="A831" s="40"/>
      <c r="B831" s="40"/>
      <c r="C831" s="40"/>
      <c r="D831" s="40"/>
      <c r="E831" s="39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>
      <c r="A832" s="40"/>
      <c r="B832" s="40"/>
      <c r="C832" s="40"/>
      <c r="D832" s="40"/>
      <c r="E832" s="39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>
      <c r="A833" s="40"/>
      <c r="B833" s="40"/>
      <c r="C833" s="40"/>
      <c r="D833" s="40"/>
      <c r="E833" s="39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>
      <c r="A834" s="40"/>
      <c r="B834" s="40"/>
      <c r="C834" s="40"/>
      <c r="D834" s="40"/>
      <c r="E834" s="39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>
      <c r="A835" s="40"/>
      <c r="B835" s="40"/>
      <c r="C835" s="40"/>
      <c r="D835" s="40"/>
      <c r="E835" s="39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>
      <c r="A836" s="40"/>
      <c r="B836" s="40"/>
      <c r="C836" s="40"/>
      <c r="D836" s="40"/>
      <c r="E836" s="39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>
      <c r="A837" s="40"/>
      <c r="B837" s="40"/>
      <c r="C837" s="40"/>
      <c r="D837" s="40"/>
      <c r="E837" s="39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>
      <c r="A838" s="40"/>
      <c r="B838" s="40"/>
      <c r="C838" s="40"/>
      <c r="D838" s="40"/>
      <c r="E838" s="39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>
      <c r="A839" s="40"/>
      <c r="B839" s="40"/>
      <c r="C839" s="40"/>
      <c r="D839" s="40"/>
      <c r="E839" s="39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>
      <c r="A840" s="40"/>
      <c r="B840" s="40"/>
      <c r="C840" s="40"/>
      <c r="D840" s="40"/>
      <c r="E840" s="39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>
      <c r="A841" s="40"/>
      <c r="B841" s="40"/>
      <c r="C841" s="40"/>
      <c r="D841" s="40"/>
      <c r="E841" s="39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>
      <c r="A842" s="40"/>
      <c r="B842" s="40"/>
      <c r="C842" s="40"/>
      <c r="D842" s="40"/>
      <c r="E842" s="39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>
      <c r="A843" s="40"/>
      <c r="B843" s="40"/>
      <c r="C843" s="40"/>
      <c r="D843" s="40"/>
      <c r="E843" s="39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>
      <c r="A844" s="40"/>
      <c r="B844" s="40"/>
      <c r="C844" s="40"/>
      <c r="D844" s="40"/>
      <c r="E844" s="39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>
      <c r="A845" s="40"/>
      <c r="B845" s="40"/>
      <c r="C845" s="40"/>
      <c r="D845" s="40"/>
      <c r="E845" s="39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>
      <c r="A846" s="40"/>
      <c r="B846" s="40"/>
      <c r="C846" s="40"/>
      <c r="D846" s="40"/>
      <c r="E846" s="39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>
      <c r="A847" s="40"/>
      <c r="B847" s="40"/>
      <c r="C847" s="40"/>
      <c r="D847" s="40"/>
      <c r="E847" s="39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>
      <c r="A848" s="40"/>
      <c r="B848" s="40"/>
      <c r="C848" s="40"/>
      <c r="D848" s="40"/>
      <c r="E848" s="39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>
      <c r="A849" s="40"/>
      <c r="B849" s="40"/>
      <c r="C849" s="40"/>
      <c r="D849" s="40"/>
      <c r="E849" s="39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>
      <c r="A850" s="40"/>
      <c r="B850" s="40"/>
      <c r="C850" s="40"/>
      <c r="D850" s="40"/>
      <c r="E850" s="39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>
      <c r="A851" s="40"/>
      <c r="B851" s="40"/>
      <c r="C851" s="40"/>
      <c r="D851" s="40"/>
      <c r="E851" s="39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>
      <c r="A852" s="40"/>
      <c r="B852" s="40"/>
      <c r="C852" s="40"/>
      <c r="D852" s="40"/>
      <c r="E852" s="39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>
      <c r="A853" s="40"/>
      <c r="B853" s="40"/>
      <c r="C853" s="40"/>
      <c r="D853" s="40"/>
      <c r="E853" s="39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>
      <c r="A854" s="40"/>
      <c r="B854" s="40"/>
      <c r="C854" s="40"/>
      <c r="D854" s="40"/>
      <c r="E854" s="39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>
      <c r="A855" s="40"/>
      <c r="B855" s="40"/>
      <c r="C855" s="40"/>
      <c r="D855" s="40"/>
      <c r="E855" s="39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>
      <c r="A856" s="40"/>
      <c r="B856" s="40"/>
      <c r="C856" s="40"/>
      <c r="D856" s="40"/>
      <c r="E856" s="39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>
      <c r="A857" s="40"/>
      <c r="B857" s="40"/>
      <c r="C857" s="40"/>
      <c r="D857" s="40"/>
      <c r="E857" s="39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>
      <c r="A858" s="40"/>
      <c r="B858" s="40"/>
      <c r="C858" s="40"/>
      <c r="D858" s="40"/>
      <c r="E858" s="39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>
      <c r="A859" s="40"/>
      <c r="B859" s="40"/>
      <c r="C859" s="40"/>
      <c r="D859" s="40"/>
      <c r="E859" s="39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>
      <c r="A860" s="40"/>
      <c r="B860" s="40"/>
      <c r="C860" s="40"/>
      <c r="D860" s="40"/>
      <c r="E860" s="39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>
      <c r="A861" s="40"/>
      <c r="B861" s="40"/>
      <c r="C861" s="40"/>
      <c r="D861" s="40"/>
      <c r="E861" s="39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>
      <c r="A862" s="40"/>
      <c r="B862" s="40"/>
      <c r="C862" s="40"/>
      <c r="D862" s="40"/>
      <c r="E862" s="39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>
      <c r="A863" s="40"/>
      <c r="B863" s="40"/>
      <c r="C863" s="40"/>
      <c r="D863" s="40"/>
      <c r="E863" s="39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>
      <c r="A864" s="40"/>
      <c r="B864" s="40"/>
      <c r="C864" s="40"/>
      <c r="D864" s="40"/>
      <c r="E864" s="39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>
      <c r="A865" s="40"/>
      <c r="B865" s="40"/>
      <c r="C865" s="40"/>
      <c r="D865" s="40"/>
      <c r="E865" s="39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>
      <c r="A866" s="40"/>
      <c r="B866" s="40"/>
      <c r="C866" s="40"/>
      <c r="D866" s="40"/>
      <c r="E866" s="39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>
      <c r="A867" s="40"/>
      <c r="B867" s="40"/>
      <c r="C867" s="40"/>
      <c r="D867" s="40"/>
      <c r="E867" s="39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>
      <c r="A868" s="40"/>
      <c r="B868" s="40"/>
      <c r="C868" s="40"/>
      <c r="D868" s="40"/>
      <c r="E868" s="39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>
      <c r="A869" s="40"/>
      <c r="B869" s="40"/>
      <c r="C869" s="40"/>
      <c r="D869" s="40"/>
      <c r="E869" s="39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>
      <c r="A870" s="40"/>
      <c r="B870" s="40"/>
      <c r="C870" s="40"/>
      <c r="D870" s="40"/>
      <c r="E870" s="39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>
      <c r="A871" s="40"/>
      <c r="B871" s="40"/>
      <c r="C871" s="40"/>
      <c r="D871" s="40"/>
      <c r="E871" s="39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>
      <c r="A872" s="40"/>
      <c r="B872" s="40"/>
      <c r="C872" s="40"/>
      <c r="D872" s="40"/>
      <c r="E872" s="39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>
      <c r="A873" s="40"/>
      <c r="B873" s="40"/>
      <c r="C873" s="40"/>
      <c r="D873" s="40"/>
      <c r="E873" s="39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>
      <c r="A874" s="40"/>
      <c r="B874" s="40"/>
      <c r="C874" s="40"/>
      <c r="D874" s="40"/>
      <c r="E874" s="39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>
      <c r="A875" s="40"/>
      <c r="B875" s="40"/>
      <c r="C875" s="40"/>
      <c r="D875" s="40"/>
      <c r="E875" s="39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>
      <c r="A876" s="40"/>
      <c r="B876" s="40"/>
      <c r="C876" s="40"/>
      <c r="D876" s="40"/>
      <c r="E876" s="39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>
      <c r="A877" s="40"/>
      <c r="B877" s="40"/>
      <c r="C877" s="40"/>
      <c r="D877" s="40"/>
      <c r="E877" s="39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>
      <c r="A878" s="40"/>
      <c r="B878" s="40"/>
      <c r="C878" s="40"/>
      <c r="D878" s="40"/>
      <c r="E878" s="39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>
      <c r="A879" s="40"/>
      <c r="B879" s="40"/>
      <c r="C879" s="40"/>
      <c r="D879" s="40"/>
      <c r="E879" s="39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>
      <c r="A880" s="40"/>
      <c r="B880" s="40"/>
      <c r="C880" s="40"/>
      <c r="D880" s="40"/>
      <c r="E880" s="39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>
      <c r="A881" s="40"/>
      <c r="B881" s="40"/>
      <c r="C881" s="40"/>
      <c r="D881" s="40"/>
      <c r="E881" s="39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>
      <c r="A882" s="40"/>
      <c r="B882" s="40"/>
      <c r="C882" s="40"/>
      <c r="D882" s="40"/>
      <c r="E882" s="39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>
      <c r="A883" s="40"/>
      <c r="B883" s="40"/>
      <c r="C883" s="40"/>
      <c r="D883" s="40"/>
      <c r="E883" s="39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>
      <c r="A884" s="40"/>
      <c r="B884" s="40"/>
      <c r="C884" s="40"/>
      <c r="D884" s="40"/>
      <c r="E884" s="39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>
      <c r="A885" s="40"/>
      <c r="B885" s="40"/>
      <c r="C885" s="40"/>
      <c r="D885" s="40"/>
      <c r="E885" s="39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>
      <c r="A886" s="40"/>
      <c r="B886" s="40"/>
      <c r="C886" s="40"/>
      <c r="D886" s="40"/>
      <c r="E886" s="39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>
      <c r="A887" s="40"/>
      <c r="B887" s="40"/>
      <c r="C887" s="40"/>
      <c r="D887" s="40"/>
      <c r="E887" s="39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>
      <c r="A888" s="40"/>
      <c r="B888" s="40"/>
      <c r="C888" s="40"/>
      <c r="D888" s="40"/>
      <c r="E888" s="39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>
      <c r="A889" s="40"/>
      <c r="B889" s="40"/>
      <c r="C889" s="40"/>
      <c r="D889" s="40"/>
      <c r="E889" s="39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>
      <c r="A890" s="40"/>
      <c r="B890" s="40"/>
      <c r="C890" s="40"/>
      <c r="D890" s="40"/>
      <c r="E890" s="39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>
      <c r="A891" s="40"/>
      <c r="B891" s="40"/>
      <c r="C891" s="40"/>
      <c r="D891" s="40"/>
      <c r="E891" s="39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>
      <c r="A892" s="40"/>
      <c r="B892" s="40"/>
      <c r="C892" s="40"/>
      <c r="D892" s="40"/>
      <c r="E892" s="39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>
      <c r="A893" s="40"/>
      <c r="B893" s="40"/>
      <c r="C893" s="40"/>
      <c r="D893" s="40"/>
      <c r="E893" s="39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>
      <c r="A894" s="40"/>
      <c r="B894" s="40"/>
      <c r="C894" s="40"/>
      <c r="D894" s="40"/>
      <c r="E894" s="39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>
      <c r="A895" s="40"/>
      <c r="B895" s="40"/>
      <c r="C895" s="40"/>
      <c r="D895" s="40"/>
      <c r="E895" s="39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>
      <c r="A896" s="40"/>
      <c r="B896" s="40"/>
      <c r="C896" s="40"/>
      <c r="D896" s="40"/>
      <c r="E896" s="39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>
      <c r="A897" s="40"/>
      <c r="B897" s="40"/>
      <c r="C897" s="40"/>
      <c r="D897" s="40"/>
      <c r="E897" s="39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>
      <c r="A898" s="40"/>
      <c r="B898" s="40"/>
      <c r="C898" s="40"/>
      <c r="D898" s="40"/>
      <c r="E898" s="39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>
      <c r="A899" s="40"/>
      <c r="B899" s="40"/>
      <c r="C899" s="40"/>
      <c r="D899" s="40"/>
      <c r="E899" s="39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>
      <c r="A900" s="40"/>
      <c r="B900" s="40"/>
      <c r="C900" s="40"/>
      <c r="D900" s="40"/>
      <c r="E900" s="39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>
      <c r="A901" s="40"/>
      <c r="B901" s="40"/>
      <c r="C901" s="40"/>
      <c r="D901" s="40"/>
      <c r="E901" s="39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>
      <c r="A902" s="40"/>
      <c r="B902" s="40"/>
      <c r="C902" s="40"/>
      <c r="D902" s="40"/>
      <c r="E902" s="39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>
      <c r="A903" s="40"/>
      <c r="B903" s="40"/>
      <c r="C903" s="40"/>
      <c r="D903" s="40"/>
      <c r="E903" s="39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>
      <c r="A904" s="40"/>
      <c r="B904" s="40"/>
      <c r="C904" s="40"/>
      <c r="D904" s="40"/>
      <c r="E904" s="39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>
      <c r="A905" s="40"/>
      <c r="B905" s="40"/>
      <c r="C905" s="40"/>
      <c r="D905" s="40"/>
      <c r="E905" s="39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>
      <c r="A906" s="40"/>
      <c r="B906" s="40"/>
      <c r="C906" s="40"/>
      <c r="D906" s="40"/>
      <c r="E906" s="39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>
      <c r="A907" s="40"/>
      <c r="B907" s="40"/>
      <c r="C907" s="40"/>
      <c r="D907" s="40"/>
      <c r="E907" s="39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>
      <c r="A908" s="40"/>
      <c r="B908" s="40"/>
      <c r="C908" s="40"/>
      <c r="D908" s="40"/>
      <c r="E908" s="39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>
      <c r="A909" s="40"/>
      <c r="B909" s="40"/>
      <c r="C909" s="40"/>
      <c r="D909" s="40"/>
      <c r="E909" s="39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>
      <c r="A910" s="40"/>
      <c r="B910" s="40"/>
      <c r="C910" s="40"/>
      <c r="D910" s="40"/>
      <c r="E910" s="39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>
      <c r="A911" s="40"/>
      <c r="B911" s="40"/>
      <c r="C911" s="40"/>
      <c r="D911" s="40"/>
      <c r="E911" s="39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>
      <c r="A912" s="40"/>
      <c r="B912" s="40"/>
      <c r="C912" s="40"/>
      <c r="D912" s="40"/>
      <c r="E912" s="39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>
      <c r="A913" s="40"/>
      <c r="B913" s="40"/>
      <c r="C913" s="40"/>
      <c r="D913" s="40"/>
      <c r="E913" s="39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>
      <c r="A914" s="40"/>
      <c r="B914" s="40"/>
      <c r="C914" s="40"/>
      <c r="D914" s="40"/>
      <c r="E914" s="39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>
      <c r="A915" s="40"/>
      <c r="B915" s="40"/>
      <c r="C915" s="40"/>
      <c r="D915" s="40"/>
      <c r="E915" s="39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>
      <c r="A916" s="40"/>
      <c r="B916" s="40"/>
      <c r="C916" s="40"/>
      <c r="D916" s="40"/>
      <c r="E916" s="39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>
      <c r="A917" s="40"/>
      <c r="B917" s="40"/>
      <c r="C917" s="40"/>
      <c r="D917" s="40"/>
      <c r="E917" s="39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>
      <c r="A918" s="40"/>
      <c r="B918" s="40"/>
      <c r="C918" s="40"/>
      <c r="D918" s="40"/>
      <c r="E918" s="39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>
      <c r="A919" s="40"/>
      <c r="B919" s="40"/>
      <c r="C919" s="40"/>
      <c r="D919" s="40"/>
      <c r="E919" s="39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>
      <c r="A920" s="40"/>
      <c r="B920" s="40"/>
      <c r="C920" s="40"/>
      <c r="D920" s="40"/>
      <c r="E920" s="39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>
      <c r="A921" s="40"/>
      <c r="B921" s="40"/>
      <c r="C921" s="40"/>
      <c r="D921" s="40"/>
      <c r="E921" s="39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>
      <c r="A922" s="40"/>
      <c r="B922" s="40"/>
      <c r="C922" s="40"/>
      <c r="D922" s="40"/>
      <c r="E922" s="39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>
      <c r="A923" s="40"/>
      <c r="B923" s="40"/>
      <c r="C923" s="40"/>
      <c r="D923" s="40"/>
      <c r="E923" s="39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>
      <c r="A924" s="40"/>
      <c r="B924" s="40"/>
      <c r="C924" s="40"/>
      <c r="D924" s="40"/>
      <c r="E924" s="39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>
      <c r="A925" s="40"/>
      <c r="B925" s="40"/>
      <c r="C925" s="40"/>
      <c r="D925" s="40"/>
      <c r="E925" s="39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>
      <c r="A926" s="40"/>
      <c r="B926" s="40"/>
      <c r="C926" s="40"/>
      <c r="D926" s="40"/>
      <c r="E926" s="39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>
      <c r="A927" s="40"/>
      <c r="B927" s="40"/>
      <c r="C927" s="40"/>
      <c r="D927" s="40"/>
      <c r="E927" s="39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>
      <c r="A928" s="40"/>
      <c r="B928" s="40"/>
      <c r="C928" s="40"/>
      <c r="D928" s="40"/>
      <c r="E928" s="39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>
      <c r="A929" s="40"/>
      <c r="B929" s="40"/>
      <c r="C929" s="40"/>
      <c r="D929" s="40"/>
      <c r="E929" s="39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>
      <c r="A930" s="40"/>
      <c r="B930" s="40"/>
      <c r="C930" s="40"/>
      <c r="D930" s="40"/>
      <c r="E930" s="39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>
      <c r="A931" s="40"/>
      <c r="B931" s="40"/>
      <c r="C931" s="40"/>
      <c r="D931" s="40"/>
      <c r="E931" s="39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>
      <c r="A932" s="40"/>
      <c r="B932" s="40"/>
      <c r="C932" s="40"/>
      <c r="D932" s="40"/>
      <c r="E932" s="39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>
      <c r="A933" s="40"/>
      <c r="B933" s="40"/>
      <c r="C933" s="40"/>
      <c r="D933" s="40"/>
      <c r="E933" s="39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>
      <c r="A934" s="40"/>
      <c r="B934" s="40"/>
      <c r="C934" s="40"/>
      <c r="D934" s="40"/>
      <c r="E934" s="39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>
      <c r="A935" s="40"/>
      <c r="B935" s="40"/>
      <c r="C935" s="40"/>
      <c r="D935" s="40"/>
      <c r="E935" s="39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>
      <c r="A936" s="40"/>
      <c r="B936" s="40"/>
      <c r="C936" s="40"/>
      <c r="D936" s="40"/>
      <c r="E936" s="39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>
      <c r="A937" s="40"/>
      <c r="B937" s="40"/>
      <c r="C937" s="40"/>
      <c r="D937" s="40"/>
      <c r="E937" s="39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>
      <c r="A938" s="40"/>
      <c r="B938" s="40"/>
      <c r="C938" s="40"/>
      <c r="D938" s="40"/>
      <c r="E938" s="39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>
      <c r="A939" s="40"/>
      <c r="B939" s="40"/>
      <c r="C939" s="40"/>
      <c r="D939" s="40"/>
      <c r="E939" s="39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>
      <c r="A940" s="40"/>
      <c r="B940" s="40"/>
      <c r="C940" s="40"/>
      <c r="D940" s="40"/>
      <c r="E940" s="39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>
      <c r="A941" s="40"/>
      <c r="B941" s="40"/>
      <c r="C941" s="40"/>
      <c r="D941" s="40"/>
      <c r="E941" s="39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>
      <c r="A942" s="40"/>
      <c r="B942" s="40"/>
      <c r="C942" s="40"/>
      <c r="D942" s="40"/>
      <c r="E942" s="39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>
      <c r="A943" s="40"/>
      <c r="B943" s="40"/>
      <c r="C943" s="40"/>
      <c r="D943" s="40"/>
      <c r="E943" s="39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>
      <c r="A944" s="40"/>
      <c r="B944" s="40"/>
      <c r="C944" s="40"/>
      <c r="D944" s="40"/>
      <c r="E944" s="39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>
      <c r="A945" s="40"/>
      <c r="B945" s="40"/>
      <c r="C945" s="40"/>
      <c r="D945" s="40"/>
      <c r="E945" s="39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>
      <c r="A946" s="40"/>
      <c r="B946" s="40"/>
      <c r="C946" s="40"/>
      <c r="D946" s="40"/>
      <c r="E946" s="39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>
      <c r="A947" s="40"/>
      <c r="B947" s="40"/>
      <c r="C947" s="40"/>
      <c r="D947" s="40"/>
      <c r="E947" s="39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>
      <c r="A948" s="40"/>
      <c r="B948" s="40"/>
      <c r="C948" s="40"/>
      <c r="D948" s="40"/>
      <c r="E948" s="39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>
      <c r="A949" s="40"/>
      <c r="B949" s="40"/>
      <c r="C949" s="40"/>
      <c r="D949" s="40"/>
      <c r="E949" s="39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>
      <c r="A950" s="40"/>
      <c r="B950" s="40"/>
      <c r="C950" s="40"/>
      <c r="D950" s="40"/>
      <c r="E950" s="39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>
      <c r="A951" s="40"/>
      <c r="B951" s="40"/>
      <c r="C951" s="40"/>
      <c r="D951" s="40"/>
      <c r="E951" s="39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>
      <c r="A952" s="40"/>
      <c r="B952" s="40"/>
      <c r="C952" s="40"/>
      <c r="D952" s="40"/>
      <c r="E952" s="39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>
      <c r="A953" s="40"/>
      <c r="B953" s="40"/>
      <c r="C953" s="40"/>
      <c r="D953" s="40"/>
      <c r="E953" s="39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>
      <c r="A954" s="40"/>
      <c r="B954" s="40"/>
      <c r="C954" s="40"/>
      <c r="D954" s="40"/>
      <c r="E954" s="39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>
      <c r="A955" s="40"/>
      <c r="B955" s="40"/>
      <c r="C955" s="40"/>
      <c r="D955" s="40"/>
      <c r="E955" s="39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>
      <c r="A956" s="40"/>
      <c r="B956" s="40"/>
      <c r="C956" s="40"/>
      <c r="D956" s="40"/>
      <c r="E956" s="39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>
      <c r="A957" s="40"/>
      <c r="B957" s="40"/>
      <c r="C957" s="40"/>
      <c r="D957" s="40"/>
      <c r="E957" s="39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>
      <c r="A958" s="40"/>
      <c r="B958" s="40"/>
      <c r="C958" s="40"/>
      <c r="D958" s="40"/>
      <c r="E958" s="39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>
      <c r="A959" s="40"/>
      <c r="B959" s="40"/>
      <c r="C959" s="40"/>
      <c r="D959" s="40"/>
      <c r="E959" s="39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>
      <c r="A960" s="40"/>
      <c r="B960" s="40"/>
      <c r="C960" s="40"/>
      <c r="D960" s="40"/>
      <c r="E960" s="39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>
      <c r="A961" s="40"/>
      <c r="B961" s="40"/>
      <c r="C961" s="40"/>
      <c r="D961" s="40"/>
      <c r="E961" s="39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>
      <c r="A962" s="40"/>
      <c r="B962" s="40"/>
      <c r="C962" s="40"/>
      <c r="D962" s="40"/>
      <c r="E962" s="39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>
      <c r="A963" s="40"/>
      <c r="B963" s="40"/>
      <c r="C963" s="40"/>
      <c r="D963" s="40"/>
      <c r="E963" s="39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>
      <c r="A964" s="40"/>
      <c r="B964" s="40"/>
      <c r="C964" s="40"/>
      <c r="D964" s="40"/>
      <c r="E964" s="39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>
      <c r="A965" s="40"/>
      <c r="B965" s="40"/>
      <c r="C965" s="40"/>
      <c r="D965" s="40"/>
      <c r="E965" s="39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>
      <c r="A966" s="40"/>
      <c r="B966" s="40"/>
      <c r="C966" s="40"/>
      <c r="D966" s="40"/>
      <c r="E966" s="39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>
      <c r="A967" s="40"/>
      <c r="B967" s="40"/>
      <c r="C967" s="40"/>
      <c r="D967" s="40"/>
      <c r="E967" s="39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</sheetData>
  <pageMargins left="0.7" right="0.7" top="0.75" bottom="0.75" header="0.3" footer="0.3"/>
  <pageSetup scale="7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ED2C-DFC7-4250-8BA0-FA996CCF43BD}">
  <dimension ref="A1:C11"/>
  <sheetViews>
    <sheetView workbookViewId="0">
      <selection activeCell="A2" sqref="A2"/>
    </sheetView>
  </sheetViews>
  <sheetFormatPr defaultRowHeight="16.2"/>
  <cols>
    <col min="1" max="1" width="24.07421875" bestFit="1" customWidth="1"/>
    <col min="2" max="2" width="12.69140625" customWidth="1"/>
  </cols>
  <sheetData>
    <row r="1" spans="1:3">
      <c r="A1" s="17" t="s">
        <v>377</v>
      </c>
      <c r="B1" s="17" t="s">
        <v>288</v>
      </c>
      <c r="C1" s="2"/>
    </row>
    <row r="2" spans="1:3">
      <c r="A2" s="18" t="s">
        <v>375</v>
      </c>
      <c r="B2" s="2">
        <v>113</v>
      </c>
      <c r="C2" s="2"/>
    </row>
    <row r="3" spans="1:3">
      <c r="A3" s="18" t="s">
        <v>376</v>
      </c>
      <c r="B3" s="2">
        <v>98</v>
      </c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A8" s="2"/>
      <c r="B8" s="2"/>
      <c r="C8" s="2"/>
    </row>
    <row r="9" spans="1:3">
      <c r="A9" s="2"/>
      <c r="B9" s="2"/>
      <c r="C9" s="2"/>
    </row>
    <row r="10" spans="1:3">
      <c r="A10" s="2"/>
      <c r="B10" s="2"/>
      <c r="C10" s="2"/>
    </row>
    <row r="11" spans="1:3">
      <c r="A11" s="2"/>
      <c r="B11" s="2"/>
      <c r="C11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VOTTO VINES IMPORTING</vt:lpstr>
      <vt:lpstr>Bevstack</vt:lpstr>
      <vt:lpstr>TRAVELING VINEYARD</vt:lpstr>
      <vt:lpstr>MHW</vt:lpstr>
      <vt:lpstr>French Libation</vt:lpstr>
      <vt:lpstr>Vinotas</vt:lpstr>
      <vt:lpstr>HPS </vt:lpstr>
      <vt:lpstr>Shiverick</vt:lpstr>
      <vt:lpstr>Reserva de la Tierra</vt:lpstr>
      <vt:lpstr>Divot Enterprises</vt:lpstr>
      <vt:lpstr>Cordier-Vintners Alliance</vt:lpstr>
      <vt:lpstr>Shiverick!Print_Area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Michael Munk</cp:lastModifiedBy>
  <cp:revision/>
  <cp:lastPrinted>2023-04-26T01:31:49Z</cp:lastPrinted>
  <dcterms:created xsi:type="dcterms:W3CDTF">2015-10-13T00:46:24Z</dcterms:created>
  <dcterms:modified xsi:type="dcterms:W3CDTF">2023-05-15T19:31:09Z</dcterms:modified>
  <cp:category/>
  <cp:contentStatus/>
</cp:coreProperties>
</file>